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k\Desktop\Mk_rik_par_LNG_vetra\uz_MK\Namejam\"/>
    </mc:Choice>
  </mc:AlternateContent>
  <bookViews>
    <workbookView xWindow="0" yWindow="0" windowWidth="28800" windowHeight="12435"/>
  </bookViews>
  <sheets>
    <sheet name="Koptāme 7LBN" sheetId="5" r:id="rId1"/>
    <sheet name="Kopsavilkums 6LBN" sheetId="4" r:id="rId2"/>
    <sheet name="Tāme" sheetId="10" r:id="rId3"/>
  </sheets>
  <externalReferences>
    <externalReference r:id="rId4"/>
  </externalReferences>
  <definedNames>
    <definedName name="listau">[1]KT!$G$24:$G$30</definedName>
    <definedName name="_xlnm.Print_Area" localSheetId="1">'Kopsavilkums 6LBN'!$A$3:$J$30</definedName>
    <definedName name="_xlnm.Print_Area" localSheetId="0">'Koptāme 7LBN'!$A$3:$F$24</definedName>
    <definedName name="_xlnm.Print_Area" localSheetId="2">Tāme!$A$3:$R$87</definedName>
    <definedName name="_xlnm.Print_Titles" localSheetId="2">Tāme!$11:$12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10" l="1"/>
  <c r="P14" i="10"/>
  <c r="O14" i="10"/>
  <c r="R14" i="10"/>
  <c r="Q15" i="10"/>
  <c r="P15" i="10"/>
  <c r="O15" i="10"/>
  <c r="R15" i="10"/>
  <c r="Q16" i="10"/>
  <c r="P16" i="10"/>
  <c r="O16" i="10"/>
  <c r="R16" i="10"/>
  <c r="Q17" i="10"/>
  <c r="P17" i="10"/>
  <c r="O17" i="10"/>
  <c r="R17" i="10"/>
  <c r="Q18" i="10"/>
  <c r="P18" i="10"/>
  <c r="O18" i="10"/>
  <c r="R18" i="10"/>
  <c r="Q19" i="10"/>
  <c r="P19" i="10"/>
  <c r="O19" i="10"/>
  <c r="R19" i="10"/>
  <c r="Q20" i="10"/>
  <c r="P20" i="10"/>
  <c r="O20" i="10"/>
  <c r="R20" i="10"/>
  <c r="Q21" i="10"/>
  <c r="P21" i="10"/>
  <c r="O21" i="10"/>
  <c r="R21" i="10"/>
  <c r="Q22" i="10"/>
  <c r="P22" i="10"/>
  <c r="O22" i="10"/>
  <c r="R22" i="10"/>
  <c r="Q23" i="10"/>
  <c r="P23" i="10"/>
  <c r="O23" i="10"/>
  <c r="R23" i="10"/>
  <c r="Q24" i="10"/>
  <c r="P24" i="10"/>
  <c r="O24" i="10"/>
  <c r="R24" i="10"/>
  <c r="Q25" i="10"/>
  <c r="P25" i="10"/>
  <c r="O25" i="10"/>
  <c r="R25" i="10"/>
  <c r="Q26" i="10"/>
  <c r="P26" i="10"/>
  <c r="O26" i="10"/>
  <c r="R26" i="10"/>
  <c r="Q27" i="10"/>
  <c r="P27" i="10"/>
  <c r="O27" i="10"/>
  <c r="R27" i="10"/>
  <c r="Q28" i="10"/>
  <c r="P28" i="10"/>
  <c r="O28" i="10"/>
  <c r="R28" i="10"/>
  <c r="Q29" i="10"/>
  <c r="P29" i="10"/>
  <c r="O29" i="10"/>
  <c r="R29" i="10"/>
  <c r="Q30" i="10"/>
  <c r="P30" i="10"/>
  <c r="O30" i="10"/>
  <c r="R30" i="10"/>
  <c r="Q31" i="10"/>
  <c r="P31" i="10"/>
  <c r="O31" i="10"/>
  <c r="R31" i="10"/>
  <c r="Q32" i="10"/>
  <c r="P32" i="10"/>
  <c r="O32" i="10"/>
  <c r="R32" i="10"/>
  <c r="Q33" i="10"/>
  <c r="P33" i="10"/>
  <c r="O33" i="10"/>
  <c r="R33" i="10"/>
  <c r="Q34" i="10"/>
  <c r="P34" i="10"/>
  <c r="O34" i="10"/>
  <c r="R34" i="10"/>
  <c r="Q35" i="10"/>
  <c r="P35" i="10"/>
  <c r="O35" i="10"/>
  <c r="R35" i="10"/>
  <c r="Q36" i="10"/>
  <c r="P36" i="10"/>
  <c r="O36" i="10"/>
  <c r="R36" i="10"/>
  <c r="Q37" i="10"/>
  <c r="P37" i="10"/>
  <c r="O37" i="10"/>
  <c r="R37" i="10"/>
  <c r="Q38" i="10"/>
  <c r="P38" i="10"/>
  <c r="O38" i="10"/>
  <c r="R38" i="10"/>
  <c r="Q39" i="10"/>
  <c r="P39" i="10"/>
  <c r="O39" i="10"/>
  <c r="R39" i="10"/>
  <c r="Q40" i="10"/>
  <c r="P40" i="10"/>
  <c r="O40" i="10"/>
  <c r="R40" i="10"/>
  <c r="Q41" i="10"/>
  <c r="P41" i="10"/>
  <c r="O41" i="10"/>
  <c r="R41" i="10"/>
  <c r="Q42" i="10"/>
  <c r="P42" i="10"/>
  <c r="O42" i="10"/>
  <c r="R42" i="10"/>
  <c r="Q43" i="10"/>
  <c r="P43" i="10"/>
  <c r="O43" i="10"/>
  <c r="R43" i="10"/>
  <c r="Q44" i="10"/>
  <c r="P44" i="10"/>
  <c r="O44" i="10"/>
  <c r="R44" i="10"/>
  <c r="Q45" i="10"/>
  <c r="P45" i="10"/>
  <c r="O45" i="10"/>
  <c r="R45" i="10"/>
  <c r="Q46" i="10"/>
  <c r="P46" i="10"/>
  <c r="O46" i="10"/>
  <c r="R46" i="10"/>
  <c r="Q47" i="10"/>
  <c r="P47" i="10"/>
  <c r="O47" i="10"/>
  <c r="R47" i="10"/>
  <c r="Q48" i="10"/>
  <c r="P48" i="10"/>
  <c r="O48" i="10"/>
  <c r="R48" i="10"/>
  <c r="Q49" i="10"/>
  <c r="P49" i="10"/>
  <c r="O49" i="10"/>
  <c r="R49" i="10"/>
  <c r="Q50" i="10"/>
  <c r="P50" i="10"/>
  <c r="O50" i="10"/>
  <c r="R50" i="10"/>
  <c r="Q51" i="10"/>
  <c r="P51" i="10"/>
  <c r="O51" i="10"/>
  <c r="R51" i="10"/>
  <c r="Q52" i="10"/>
  <c r="P52" i="10"/>
  <c r="O52" i="10"/>
  <c r="R52" i="10"/>
  <c r="Q53" i="10"/>
  <c r="P53" i="10"/>
  <c r="O53" i="10"/>
  <c r="R53" i="10"/>
  <c r="Q54" i="10"/>
  <c r="P54" i="10"/>
  <c r="O54" i="10"/>
  <c r="R54" i="10"/>
  <c r="Q55" i="10"/>
  <c r="P55" i="10"/>
  <c r="O55" i="10"/>
  <c r="R55" i="10"/>
  <c r="Q56" i="10"/>
  <c r="P56" i="10"/>
  <c r="O56" i="10"/>
  <c r="R56" i="10"/>
  <c r="Q57" i="10"/>
  <c r="P57" i="10"/>
  <c r="O57" i="10"/>
  <c r="R57" i="10"/>
  <c r="Q58" i="10"/>
  <c r="P58" i="10"/>
  <c r="O58" i="10"/>
  <c r="R58" i="10"/>
  <c r="Q59" i="10"/>
  <c r="P59" i="10"/>
  <c r="O59" i="10"/>
  <c r="R59" i="10"/>
  <c r="Q60" i="10"/>
  <c r="P60" i="10"/>
  <c r="O60" i="10"/>
  <c r="R60" i="10"/>
  <c r="Q61" i="10"/>
  <c r="P61" i="10"/>
  <c r="O61" i="10"/>
  <c r="R61" i="10"/>
  <c r="Q62" i="10"/>
  <c r="P62" i="10"/>
  <c r="O62" i="10"/>
  <c r="R62" i="10"/>
  <c r="Q63" i="10"/>
  <c r="P63" i="10"/>
  <c r="O63" i="10"/>
  <c r="R63" i="10"/>
  <c r="Q64" i="10"/>
  <c r="P64" i="10"/>
  <c r="O64" i="10"/>
  <c r="R64" i="10"/>
  <c r="Q65" i="10"/>
  <c r="P65" i="10"/>
  <c r="O65" i="10"/>
  <c r="R65" i="10"/>
  <c r="Q66" i="10"/>
  <c r="P66" i="10"/>
  <c r="O66" i="10"/>
  <c r="R66" i="10"/>
  <c r="Q67" i="10"/>
  <c r="P67" i="10"/>
  <c r="O67" i="10"/>
  <c r="R67" i="10"/>
  <c r="Q68" i="10"/>
  <c r="P68" i="10"/>
  <c r="O68" i="10"/>
  <c r="R68" i="10"/>
  <c r="Q69" i="10"/>
  <c r="P69" i="10"/>
  <c r="O69" i="10"/>
  <c r="R69" i="10"/>
  <c r="Q70" i="10"/>
  <c r="P70" i="10"/>
  <c r="O70" i="10"/>
  <c r="R70" i="10"/>
  <c r="Q71" i="10"/>
  <c r="P71" i="10"/>
  <c r="O71" i="10"/>
  <c r="R71" i="10"/>
  <c r="Q72" i="10"/>
  <c r="P72" i="10"/>
  <c r="O72" i="10"/>
  <c r="R72" i="10"/>
  <c r="Q73" i="10"/>
  <c r="P73" i="10"/>
  <c r="O73" i="10"/>
  <c r="R73" i="10"/>
  <c r="Q74" i="10"/>
  <c r="P74" i="10"/>
  <c r="O74" i="10"/>
  <c r="R74" i="10"/>
  <c r="Q75" i="10"/>
  <c r="P75" i="10"/>
  <c r="O75" i="10"/>
  <c r="R75" i="10"/>
  <c r="Q76" i="10"/>
  <c r="P76" i="10"/>
  <c r="O76" i="10"/>
  <c r="R76" i="10"/>
  <c r="Q77" i="10"/>
  <c r="P77" i="10"/>
  <c r="O77" i="10"/>
  <c r="R77" i="10"/>
  <c r="R78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O78" i="10"/>
  <c r="P78" i="10"/>
  <c r="Q78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G30" i="10"/>
  <c r="G60" i="10"/>
  <c r="G35" i="10"/>
  <c r="M77" i="10"/>
  <c r="G71" i="10"/>
  <c r="G69" i="10"/>
  <c r="G67" i="10"/>
  <c r="G66" i="10"/>
  <c r="G65" i="10"/>
  <c r="G64" i="10"/>
  <c r="G63" i="10"/>
  <c r="G62" i="10"/>
  <c r="G59" i="10"/>
  <c r="G61" i="10"/>
  <c r="G58" i="10"/>
  <c r="G56" i="10"/>
  <c r="G55" i="10"/>
  <c r="G53" i="10"/>
  <c r="G52" i="10"/>
  <c r="G50" i="10"/>
  <c r="G48" i="10"/>
  <c r="G47" i="10"/>
  <c r="G44" i="10"/>
  <c r="G42" i="10"/>
  <c r="G39" i="10"/>
  <c r="G36" i="10"/>
  <c r="G37" i="10"/>
  <c r="G33" i="10"/>
  <c r="G31" i="10"/>
  <c r="G29" i="10"/>
  <c r="G27" i="10"/>
  <c r="G26" i="10"/>
  <c r="G24" i="10"/>
  <c r="G23" i="10"/>
  <c r="G21" i="10"/>
  <c r="G20" i="10"/>
  <c r="G19" i="10"/>
  <c r="G17" i="10"/>
  <c r="G16" i="10"/>
  <c r="M15" i="10"/>
  <c r="G15" i="10"/>
  <c r="M14" i="10"/>
  <c r="F15" i="4"/>
  <c r="F16" i="4"/>
  <c r="H15" i="4"/>
  <c r="H16" i="4"/>
  <c r="I15" i="4"/>
  <c r="I16" i="4"/>
  <c r="F11" i="4"/>
  <c r="G15" i="4"/>
  <c r="G16" i="4"/>
  <c r="R10" i="10"/>
  <c r="E15" i="4"/>
  <c r="E16" i="4"/>
  <c r="E18" i="4"/>
  <c r="E19" i="4"/>
  <c r="E17" i="4"/>
  <c r="E20" i="4"/>
  <c r="E13" i="5"/>
  <c r="E14" i="5"/>
  <c r="E15" i="5"/>
  <c r="E16" i="5"/>
  <c r="F10" i="4"/>
</calcChain>
</file>

<file path=xl/sharedStrings.xml><?xml version="1.0" encoding="utf-8"?>
<sst xmlns="http://schemas.openxmlformats.org/spreadsheetml/2006/main" count="252" uniqueCount="134">
  <si>
    <t>2. pielikums (1.lapa) 
Ministru kabineta rīkojuma projekta “Par finanšu līdzekļu piešķiršanu no valsts budžeta programmas “Līdzekļi neparedzētiem gadījumiem”” sākotnējās ietekmes novērtējuma ziņojumam (anotācijai)</t>
  </si>
  <si>
    <t>PAKALPOJUMU KOPTĀME Nr.33-V-06/19</t>
  </si>
  <si>
    <t>Būves nosaukums:</t>
  </si>
  <si>
    <t>Pamatojoties uz Dabas aizsardzības pārvaldes un SIA “Premium Properties” publiskā iepirkuma - Atklāta konkursa "Uzturēšanas un remonta darbi Dabas aizsardzības pārvaldes valdījumā esošajos nekustamajos īpašumos" ar identifikācijas Nr. DAP 2018/26 AK finanšu piedāvājumu un Līgumu Nr. 7.7/351/2018 sastāda darba uzdevumu Nr.33-V-06/19</t>
  </si>
  <si>
    <t>Būves adrese:</t>
  </si>
  <si>
    <t>Gaujas NP objekti: Gājēju taka “Zvārtes iezis”, GNP Kropotkinu serpentīns”, Gājēju taka “Krimuldas muiža”, Dabas taka Murjāņi –Līgatne, Līgatnes dabas taka Alņu voljers, Gājēju taka “Kropotkinu kapi – Paradīzes kalns”, Gājēju taka Informācijas centrs “Mazā Sigulda”, Gājēju taka “Satesele Pēterala-Kraukļupīte, Gājēju taka “Gūtmaņala”, Gājēju velo taka “Paradīzes kalns”</t>
  </si>
  <si>
    <t>Būvuzņēmējs:</t>
  </si>
  <si>
    <t>SIA "Premium Properties"</t>
  </si>
  <si>
    <t>Pasūtītājs:</t>
  </si>
  <si>
    <t>Dabas aizsardzības pārvalde</t>
  </si>
  <si>
    <t>Tāme sastādīta 2019. gada 14. jūnijā</t>
  </si>
  <si>
    <t>Nr.                                p.k</t>
  </si>
  <si>
    <t>Objekta nosaukums</t>
  </si>
  <si>
    <t xml:space="preserve">Objekta izmaksas                                     / euro /  </t>
  </si>
  <si>
    <t>Darba uzdevuma-paziņojuma Nr.19.11 (12.06.2019), tāme Nr.33-V-06/19 vētras postījumi</t>
  </si>
  <si>
    <t>Kopā:</t>
  </si>
  <si>
    <t>PVN:</t>
  </si>
  <si>
    <t>Pavisam kopā:</t>
  </si>
  <si>
    <t>Pasūtītāja pārstāvis:</t>
  </si>
  <si>
    <t>Izpildītāja pārstāvis:</t>
  </si>
  <si>
    <t>Dabas aizsardzības pārvaldes  Vidzemes reģionālās adminstrācijas</t>
  </si>
  <si>
    <t>direktora vietnieks, adminstratīvās daļas vadītājs</t>
  </si>
  <si>
    <t>Valdes loceklis</t>
  </si>
  <si>
    <t>M.Zīverts _______________</t>
  </si>
  <si>
    <t xml:space="preserve">       U.Boze  _________________</t>
  </si>
  <si>
    <t>2019 gada 14. jūnijā</t>
  </si>
  <si>
    <t>2. pielikums (2.lapa) 
Ministru kabineta rīkojuma projekta “Par finanšu līdzekļu piešķiršanu no valsts budžeta programmas “Līdzekļi neparedzētiem gadījumiem”” sākotnējās ietekmes novērtējuma ziņojumam (anotācijai)</t>
  </si>
  <si>
    <t>Kopsavilkums Nr.33-V-06/19</t>
  </si>
  <si>
    <t>Objekta adrese:</t>
  </si>
  <si>
    <t>Par kopējo summu, euro</t>
  </si>
  <si>
    <t>Kopējā darbietilpība, c/h</t>
  </si>
  <si>
    <t>Tāme sastādīta 2019. gada14.jūnijā</t>
  </si>
  <si>
    <t>Nr.                  p.k.</t>
  </si>
  <si>
    <t>Darba veids vai konstruktīvā elementa nosaukums</t>
  </si>
  <si>
    <t>Tāmes izmaksas              / euro /</t>
  </si>
  <si>
    <t>Tai skaitā</t>
  </si>
  <si>
    <t>Darbietilpība            / c/h /</t>
  </si>
  <si>
    <t>darba alga                            / euro /</t>
  </si>
  <si>
    <t>materiāli                           / euro /</t>
  </si>
  <si>
    <t>mehānismi                          / euro /</t>
  </si>
  <si>
    <t>Virsizdevumi:</t>
  </si>
  <si>
    <t>Peļņa:</t>
  </si>
  <si>
    <t>Transports:</t>
  </si>
  <si>
    <t>Sastādīja:</t>
  </si>
  <si>
    <r>
      <rPr>
        <u/>
        <sz val="12"/>
        <color indexed="8"/>
        <rFont val="Calibri"/>
        <family val="2"/>
      </rPr>
      <t>Ņikita Morozovs</t>
    </r>
    <r>
      <rPr>
        <sz val="12"/>
        <color indexed="8"/>
        <rFont val="Calibri"/>
        <family val="2"/>
        <charset val="186"/>
      </rPr>
      <t>(sert.nr. 4-03189) / ______________  /</t>
    </r>
  </si>
  <si>
    <t>2. pielikums (3.lapa) 
Ministru kabineta rīkojuma projekta “Par finanšu līdzekļu piešķiršanu no valsts budžeta programmas “Līdzekļi neparedzētiem gadījumiem”” sākotnējās ietekmes novērtējuma ziņojumam (anotācijai)</t>
  </si>
  <si>
    <t>Lokālā tāme Nr.33-V-06/19</t>
  </si>
  <si>
    <t>Izpildītājs:</t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</si>
  <si>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    </t>
    </r>
  </si>
  <si>
    <t>Objektsa adrese:</t>
  </si>
  <si>
    <t xml:space="preserve"> Gaujas NP objekti: Gājēju taka “Zvārtes iezis”, GNP Kropotkinu serpentīns”, Gājēju taka “Krimuldas muiža”, Dabas taka Murjāņi –Līgatne, Līgatnes dabas taka Alņu voljers, Gājēju taka “Kropotkinu kapi – Paradīzes kalns”, Gājēju taka Informācijas centrs “Mazā Sigulda”, Gājēju taka “Satesele Pēterala-Kraukļupīte" , Gājēju taka “Gūtmaņala”, Gājēju velo taka “Paradīzes kalns”</t>
  </si>
  <si>
    <t>Tāme sastādīta vadoties pēc 2019.gada tirgus cenām</t>
  </si>
  <si>
    <t>Tāmes tiešās izmaksas:</t>
  </si>
  <si>
    <t>Eur</t>
  </si>
  <si>
    <t>Nr. p. k.</t>
  </si>
  <si>
    <t>Nr.p.k. pēc līguma</t>
  </si>
  <si>
    <t>Darba nosaukums</t>
  </si>
  <si>
    <t>Laika periods (izpildes termiņš)</t>
  </si>
  <si>
    <t>Mērvienība</t>
  </si>
  <si>
    <t>Daudzums</t>
  </si>
  <si>
    <t>Darba samaksas likme (euro/h)</t>
  </si>
  <si>
    <t>Uz vienu vienību</t>
  </si>
  <si>
    <t>Kopā uz visu apjomu</t>
  </si>
  <si>
    <t>Laika norma c/h</t>
  </si>
  <si>
    <t>darba alga A (Eur/h), Zemi kvalif.</t>
  </si>
  <si>
    <t>darba alga B (Eur/h), Augsti kvalif.</t>
  </si>
  <si>
    <t>materiāli (Eur)</t>
  </si>
  <si>
    <t>mehānismi (Eur)</t>
  </si>
  <si>
    <t>kopā (Eur)</t>
  </si>
  <si>
    <t>darba alga (Eur)</t>
  </si>
  <si>
    <t>summa (Eur)</t>
  </si>
  <si>
    <t>Saskaņā ar darba uzdevuma-paziņojumu Nr.19.11 (12.06.2019), tāme Nr.33-V-06/19 vētras postījumi</t>
  </si>
  <si>
    <t>7.18.</t>
  </si>
  <si>
    <t>Dabas un cilvēka radīto postījumu likvidēšana   (Gājēju velo taka “Paradīzes kalns” Akts Nr.12)</t>
  </si>
  <si>
    <t>12.06.2019- 01.07.2019</t>
  </si>
  <si>
    <t xml:space="preserve">Grants  seguma sakopšana, līdzināšana, piebēršana, tīrīšana. 3336 m2 </t>
  </si>
  <si>
    <t>h</t>
  </si>
  <si>
    <t xml:space="preserve">Kritušo un bīstamo koku, zaru savākšana, 4 m3 </t>
  </si>
  <si>
    <t xml:space="preserve">Traktortehnikas pakalopojumi </t>
  </si>
  <si>
    <t>Dabas un cilvēka radīto postījumu likvidēšana   (Gājēju taka “Gūtmaņala” Akts Nr.11)</t>
  </si>
  <si>
    <t xml:space="preserve">Grants  seguma sakopšana, līdzināšana, piebēršana, tīrīšana. 2800 m2 </t>
  </si>
  <si>
    <t>Dabas un cilvēka radīto postījumu likvidēšana   (Gājēju taka Informācijas centrs “Mazā Sigulda” Akts Nr.10)</t>
  </si>
  <si>
    <t xml:space="preserve">Grants  seguma sakopšana, līdzināšana, piebēršana, tīrīšana. 1000 m2 </t>
  </si>
  <si>
    <t xml:space="preserve">Kritušo un bīstamo koku, zaru savākšana, 2.2 m3 </t>
  </si>
  <si>
    <t>Dabas un cilvēka radīto postījumu likvidēšana   (Gājēju taka “Satesele Pēterala-Kraukļupīte” Akts Nr.9)</t>
  </si>
  <si>
    <t xml:space="preserve">Grants  seguma sakopšana, līdzināšana, piebēršana, tīrīšana. 800 m2 </t>
  </si>
  <si>
    <t xml:space="preserve">Kritušo un bīstamo koku, zaru savākšana, 1.1m3 </t>
  </si>
  <si>
    <t>Dabas un cilvēka radīto postījumu likvidēšana   (Gājēju taka “Zvārtes iezis” Akts Nr.3)</t>
  </si>
  <si>
    <t>Grants  seguma sakopšana, līdzināšana, piebēršana, Gulijas iztīrīšana. 120 m2  (8m3)</t>
  </si>
  <si>
    <r>
      <t xml:space="preserve">Nesijāta grants </t>
    </r>
    <r>
      <rPr>
        <i/>
        <sz val="9"/>
        <color rgb="FFFF0000"/>
        <rFont val="Arial"/>
        <family val="2"/>
        <charset val="186"/>
      </rPr>
      <t>[tiek izmantota DAP īpašumā esoša grants]</t>
    </r>
  </si>
  <si>
    <r>
      <t>m</t>
    </r>
    <r>
      <rPr>
        <vertAlign val="superscript"/>
        <sz val="9"/>
        <rFont val="Arial"/>
        <family val="2"/>
        <charset val="186"/>
      </rPr>
      <t>3</t>
    </r>
  </si>
  <si>
    <t xml:space="preserve">Traktora pakalopojumi </t>
  </si>
  <si>
    <t>Dabas un cilvēka radīto postījumu likvidēšana   (GNP Kropotkinu serpentīns Akts Nr. 4)</t>
  </si>
  <si>
    <t xml:space="preserve">Barjeru margu uzstādīšana divās kārtās 6m </t>
  </si>
  <si>
    <t>Skrūves, stiprinājumi</t>
  </si>
  <si>
    <t>m</t>
  </si>
  <si>
    <r>
      <t xml:space="preserve">Apaļkoks, D80mm, 4.impregnācijas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materiāli]</t>
    </r>
  </si>
  <si>
    <t>Bruģa seguma sakopšana  1400m2</t>
  </si>
  <si>
    <t xml:space="preserve">Kritušo un bīstamo koku, zaru savākšana, 1.3 m3 </t>
  </si>
  <si>
    <t>Dabas un cilvēka radīto postījumu likvidēšana   (Gājēju taka “Kropotkinu kapi – Paradīzes kalns” Akts Nr.8)</t>
  </si>
  <si>
    <t xml:space="preserve">Kritušo un bīstamo koku, zaru savākšana, 8 m3 </t>
  </si>
  <si>
    <t>Dabas un cilvēka radīto postījumu likvidēšana   (Gājēju taka “Krimuldas muiža” Krimuldas pilsdrupas Akts Nr.5)</t>
  </si>
  <si>
    <t xml:space="preserve">Grants  seguma sakopšana, līdzināšana, piebēršana, tīrīšana. Drenāžu laukuma izveide no kokmateriāla 730 m2 </t>
  </si>
  <si>
    <r>
      <t xml:space="preserve">Zāģmateriāls, 150x50x6000mm, 4.impregnācijas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materiāli]</t>
    </r>
  </si>
  <si>
    <t>gb</t>
  </si>
  <si>
    <r>
      <t xml:space="preserve">Zāģmateriāls, 50x50x6000mm, 4.impregnācijas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materiāli]</t>
    </r>
  </si>
  <si>
    <t xml:space="preserve">Kritušo un bīstamo koku, zaru savākšana, 20 m3 </t>
  </si>
  <si>
    <t>Dabas un cilvēka radīto postījumu likvidēšana   (Gājēju taka “Krimuldas muiža” Princešu taka Akts Nr.5)</t>
  </si>
  <si>
    <t xml:space="preserve">Kritušo un bīstamo koku, zaru savākšana, 10 m3 </t>
  </si>
  <si>
    <t>Dabas un cilvēka radīto postījumu likvidēšana   (Dabas taka Murjāņi –Līgatne Klauku līcis Akts Nr.6)</t>
  </si>
  <si>
    <t xml:space="preserve">Kritušo un bīstamo koku, zaru savākšana, 22 m3 </t>
  </si>
  <si>
    <t>Dabas un cilvēka radīto postījumu likvidēšana   (Dabas taka Murjāņi –Līgatne Kubesele-Gaujas kapi Akts Nr.6)</t>
  </si>
  <si>
    <t>Dabas un cilvēka radīto postījumu likvidēšana   (GNP Kropotkinu serpentīns Akts Nr.4)</t>
  </si>
  <si>
    <t xml:space="preserve">Izskalojuma piebēršana dabīgo granti (cenā materiāls nav iekļauts) (24m3) </t>
  </si>
  <si>
    <t>Nesijāta grants ar piegādi objektā</t>
  </si>
  <si>
    <t xml:space="preserve">Apauguma noņemšana(3m3) </t>
  </si>
  <si>
    <t xml:space="preserve">Ūdens ķērāja izbūve izmantojot dabīgo koka materiālu(ozola) balķi 20m </t>
  </si>
  <si>
    <t>Škembu iebēršana ūdens notecēšanas vietā</t>
  </si>
  <si>
    <t>Dolomīta škembu maisījums 40-70 ar piegādi objektā</t>
  </si>
  <si>
    <t>Esošā bruģa remonts (30 m2)</t>
  </si>
  <si>
    <t>Soliņa remonts</t>
  </si>
  <si>
    <t xml:space="preserve">Grunts nostiprināšana ar pāļiem (90 gb) </t>
  </si>
  <si>
    <r>
      <t xml:space="preserve">Apaļkoks, D140mmx3000mm, 4.impregnācijas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materiāli]</t>
    </r>
  </si>
  <si>
    <t xml:space="preserve">Grants  seguma sakopšana, līdzināšana, piebēršana, tīrīšana. 1400 m2 </t>
  </si>
  <si>
    <t>Dabas un cilvēka radīto postījumu likvidēšana   (Līgatnes dabas taka Alņu voljers Akts Nr.7)</t>
  </si>
  <si>
    <t>Kāpņu remonts, siju remonts un atpakaļmontāža, pakāpienu un margu remonts. (LDT)</t>
  </si>
  <si>
    <r>
      <t xml:space="preserve">Zāģmateriāls, 150x50x6000mm, 3.impregnācijas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 no SIliem]</t>
    </r>
  </si>
  <si>
    <r>
      <t xml:space="preserve">Zāģmateriāls, 120x50x6000mm, 3.impregnācijas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 no Līgatnes]</t>
    </r>
  </si>
  <si>
    <r>
      <t xml:space="preserve">Zāģmateriāls, 200x75x6000mm, 3.impregnācijas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 no Līgatnes]</t>
    </r>
  </si>
  <si>
    <r>
      <t xml:space="preserve">Apaļkoks, D100x3000mm, 3.impregnācijas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 no SIliem]</t>
    </r>
  </si>
  <si>
    <r>
      <t xml:space="preserve">Apaļkoks, D120x3000mm, 3.impregnācijas klase, </t>
    </r>
    <r>
      <rPr>
        <i/>
        <sz val="10"/>
        <color rgb="FFFF0000"/>
        <rFont val="Times New Roman"/>
        <family val="1"/>
        <charset val="186"/>
      </rPr>
      <t>[Tiek izmantoti iepriekš  iegādātie materiāli no SIliem]</t>
    </r>
  </si>
  <si>
    <t>Skrūves, stiprinājumi, palīgmateriāli</t>
  </si>
  <si>
    <t>kompl</t>
  </si>
  <si>
    <t>Pavisam Kopā (Ieskaitot  soc. nodokli):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</si>
</sst>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64" formatCode="_-* #,##0&quot;$&quot;_-;\-* #,##0&quot;$&quot;_-;_-* &quot;-&quot;&quot;$&quot;_-;_-@_-"/>
    <numFmt numFmtId="165" formatCode="_-* #,##0.00&quot;$&quot;_-;\-* #,##0.00&quot;$&quot;_-;_-* &quot;-&quot;??&quot;$&quot;_-;_-@_-"/>
    <numFmt numFmtId="166" formatCode="_-* #,##0.00\ _L_s_-;\-* #,##0.00\ _L_s_-;_-* &quot;-&quot;??\ _L_s_-;_-@_-"/>
    <numFmt numFmtId="167" formatCode="_-* #,##0.00_-;\-* #,##0.00_-;_-* \-??_-;_-@_-"/>
    <numFmt numFmtId="168" formatCode="_-* #,##0.00\ &quot;Ls&quot;_-;\-* #,##0.00\ &quot;Ls&quot;_-;_-* &quot;-&quot;??\ &quot;Ls&quot;_-;_-@_-"/>
    <numFmt numFmtId="169" formatCode="m\o\n\th\ d\,\ yyyy"/>
    <numFmt numFmtId="170" formatCode="[$-419]General"/>
    <numFmt numFmtId="171" formatCode="#.00"/>
    <numFmt numFmtId="172" formatCode="#."/>
    <numFmt numFmtId="173" formatCode="#,##0.00&quot; &quot;[$руб.-419];[Red]&quot;-&quot;#,##0.00&quot; &quot;[$руб.-419]"/>
    <numFmt numFmtId="174" formatCode="&quot;See Note &quot;\ #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#,##0.00,;&quot; (&quot;#,##0.00\);&quot; -&quot;#,;@\ "/>
    <numFmt numFmtId="178" formatCode="0.0"/>
  </numFmts>
  <fonts count="82"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 Cyr"/>
      <charset val="204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"/>
      <color indexed="8"/>
      <name val="Courier"/>
      <family val="3"/>
      <charset val="186"/>
    </font>
    <font>
      <sz val="1"/>
      <color indexed="8"/>
      <name val="Courier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3"/>
      <charset val="186"/>
    </font>
    <font>
      <b/>
      <sz val="1"/>
      <color indexed="8"/>
      <name val="Courier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MS Sans Serif"/>
      <family val="2"/>
      <charset val="186"/>
    </font>
    <font>
      <sz val="10"/>
      <name val="Times New Roman"/>
      <family val="1"/>
      <charset val="186"/>
    </font>
    <font>
      <sz val="10"/>
      <name val="Arial CE"/>
      <charset val="238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8"/>
      <name val="Helv"/>
    </font>
    <font>
      <sz val="11"/>
      <color indexed="10"/>
      <name val="Calibri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sz val="14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charset val="186"/>
    </font>
    <font>
      <b/>
      <i/>
      <sz val="5"/>
      <color indexed="8"/>
      <name val="Tahoma"/>
      <family val="2"/>
      <charset val="186"/>
    </font>
    <font>
      <b/>
      <sz val="9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u/>
      <sz val="12"/>
      <color indexed="8"/>
      <name val="Calibri"/>
      <family val="2"/>
    </font>
    <font>
      <sz val="9"/>
      <color theme="1"/>
      <name val="Arial"/>
      <family val="2"/>
      <charset val="186"/>
    </font>
    <font>
      <sz val="11"/>
      <color indexed="8"/>
      <name val="Calibri"/>
      <family val="2"/>
      <charset val="1"/>
    </font>
    <font>
      <sz val="9"/>
      <color theme="1"/>
      <name val="Arial"/>
      <family val="2"/>
    </font>
    <font>
      <b/>
      <sz val="9"/>
      <color theme="1"/>
      <name val="Arial"/>
      <family val="2"/>
      <charset val="186"/>
    </font>
    <font>
      <sz val="9"/>
      <name val="Arial"/>
      <family val="2"/>
    </font>
    <font>
      <sz val="10"/>
      <color theme="1"/>
      <name val="Arial"/>
      <family val="2"/>
      <charset val="204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sz val="12"/>
      <color indexed="8"/>
      <name val="Calibri"/>
      <family val="2"/>
    </font>
    <font>
      <sz val="9"/>
      <name val="Arial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i/>
      <sz val="9"/>
      <color theme="1"/>
      <name val="Arial"/>
      <family val="2"/>
      <charset val="186"/>
    </font>
    <font>
      <vertAlign val="superscript"/>
      <sz val="9"/>
      <name val="Arial"/>
      <family val="2"/>
      <charset val="186"/>
    </font>
    <font>
      <i/>
      <sz val="10"/>
      <color rgb="FF00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9"/>
      <color rgb="FFFF0000"/>
      <name val="Arial"/>
      <family val="2"/>
      <charset val="186"/>
    </font>
    <font>
      <sz val="12"/>
      <name val="Times New Roman"/>
      <family val="1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Gray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0" fontId="11" fillId="0" borderId="3">
      <alignment textRotation="90"/>
    </xf>
    <xf numFmtId="169" fontId="21" fillId="0" borderId="0">
      <protection locked="0"/>
    </xf>
    <xf numFmtId="169" fontId="22" fillId="0" borderId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 applyNumberFormat="0"/>
    <xf numFmtId="170" fontId="48" fillId="0" borderId="0"/>
    <xf numFmtId="0" fontId="24" fillId="0" borderId="0" applyNumberFormat="0" applyFill="0" applyBorder="0" applyAlignment="0" applyProtection="0"/>
    <xf numFmtId="171" fontId="21" fillId="0" borderId="0">
      <protection locked="0"/>
    </xf>
    <xf numFmtId="171" fontId="22" fillId="0" borderId="0">
      <protection locked="0"/>
    </xf>
    <xf numFmtId="0" fontId="25" fillId="4" borderId="0" applyNumberFormat="0" applyBorder="0" applyAlignment="0" applyProtection="0"/>
    <xf numFmtId="0" fontId="49" fillId="0" borderId="0">
      <alignment horizontal="center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172" fontId="29" fillId="0" borderId="0">
      <protection locked="0"/>
    </xf>
    <xf numFmtId="172" fontId="30" fillId="0" borderId="0">
      <protection locked="0"/>
    </xf>
    <xf numFmtId="172" fontId="29" fillId="0" borderId="0">
      <protection locked="0"/>
    </xf>
    <xf numFmtId="172" fontId="30" fillId="0" borderId="0">
      <protection locked="0"/>
    </xf>
    <xf numFmtId="0" fontId="31" fillId="22" borderId="0"/>
    <xf numFmtId="0" fontId="32" fillId="1" borderId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9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39" fillId="0" borderId="0"/>
    <xf numFmtId="0" fontId="5" fillId="24" borderId="8" applyNumberFormat="0" applyFont="0" applyAlignment="0" applyProtection="0"/>
    <xf numFmtId="0" fontId="40" fillId="20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/>
    <xf numFmtId="0" fontId="53" fillId="0" borderId="0"/>
    <xf numFmtId="173" fontId="53" fillId="0" borderId="0"/>
    <xf numFmtId="0" fontId="9" fillId="25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174" fontId="44" fillId="0" borderId="0">
      <alignment horizontal="left"/>
    </xf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9" fillId="0" borderId="0"/>
    <xf numFmtId="177" fontId="46" fillId="0" borderId="0" applyFill="0" applyBorder="0" applyAlignment="0" applyProtection="0"/>
    <xf numFmtId="0" fontId="65" fillId="0" borderId="0"/>
    <xf numFmtId="0" fontId="65" fillId="0" borderId="0"/>
    <xf numFmtId="0" fontId="16" fillId="20" borderId="37" applyNumberFormat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38" applyNumberFormat="0" applyFill="0" applyAlignment="0" applyProtection="0"/>
    <xf numFmtId="0" fontId="34" fillId="7" borderId="37" applyNumberFormat="0" applyAlignment="0" applyProtection="0"/>
    <xf numFmtId="0" fontId="34" fillId="7" borderId="3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4" borderId="39" applyNumberFormat="0" applyFont="0" applyAlignment="0" applyProtection="0"/>
    <xf numFmtId="0" fontId="40" fillId="20" borderId="40" applyNumberFormat="0" applyAlignment="0" applyProtection="0"/>
    <xf numFmtId="0" fontId="43" fillId="0" borderId="41" applyNumberFormat="0" applyFill="0" applyAlignment="0" applyProtection="0"/>
    <xf numFmtId="0" fontId="46" fillId="0" borderId="0"/>
    <xf numFmtId="0" fontId="43" fillId="0" borderId="60" applyNumberFormat="0" applyFill="0" applyAlignment="0" applyProtection="0"/>
    <xf numFmtId="0" fontId="40" fillId="20" borderId="49" applyNumberFormat="0" applyAlignment="0" applyProtection="0"/>
    <xf numFmtId="0" fontId="5" fillId="24" borderId="48" applyNumberFormat="0" applyFont="0" applyAlignment="0" applyProtection="0"/>
    <xf numFmtId="0" fontId="40" fillId="20" borderId="59" applyNumberFormat="0" applyAlignment="0" applyProtection="0"/>
    <xf numFmtId="0" fontId="5" fillId="24" borderId="58" applyNumberFormat="0" applyFont="0" applyAlignment="0" applyProtection="0"/>
    <xf numFmtId="0" fontId="16" fillId="20" borderId="51" applyNumberFormat="0" applyAlignment="0" applyProtection="0"/>
    <xf numFmtId="0" fontId="34" fillId="7" borderId="61" applyNumberFormat="0" applyAlignment="0" applyProtection="0"/>
    <xf numFmtId="0" fontId="16" fillId="20" borderId="42" applyNumberFormat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52" applyNumberFormat="0" applyFill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34" fillId="7" borderId="61" applyNumberFormat="0" applyAlignment="0" applyProtection="0"/>
    <xf numFmtId="0" fontId="34" fillId="7" borderId="51" applyNumberFormat="0" applyAlignment="0" applyProtection="0"/>
    <xf numFmtId="0" fontId="34" fillId="7" borderId="51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34" fillId="7" borderId="56" applyNumberFormat="0" applyAlignment="0" applyProtection="0"/>
    <xf numFmtId="0" fontId="34" fillId="7" borderId="56" applyNumberFormat="0" applyAlignment="0" applyProtection="0"/>
    <xf numFmtId="0" fontId="28" fillId="0" borderId="47" applyNumberFormat="0" applyFill="0" applyAlignment="0" applyProtection="0"/>
    <xf numFmtId="0" fontId="2" fillId="0" borderId="0"/>
    <xf numFmtId="0" fontId="28" fillId="0" borderId="57" applyNumberFormat="0" applyFill="0" applyAlignment="0" applyProtection="0"/>
    <xf numFmtId="0" fontId="16" fillId="20" borderId="46" applyNumberFormat="0" applyAlignment="0" applyProtection="0"/>
    <xf numFmtId="0" fontId="5" fillId="24" borderId="43" applyNumberFormat="0" applyFont="0" applyAlignment="0" applyProtection="0"/>
    <xf numFmtId="0" fontId="40" fillId="20" borderId="44" applyNumberFormat="0" applyAlignment="0" applyProtection="0"/>
    <xf numFmtId="0" fontId="5" fillId="24" borderId="53" applyNumberFormat="0" applyFont="0" applyAlignment="0" applyProtection="0"/>
    <xf numFmtId="0" fontId="40" fillId="20" borderId="54" applyNumberFormat="0" applyAlignment="0" applyProtection="0"/>
    <xf numFmtId="0" fontId="40" fillId="20" borderId="63" applyNumberFormat="0" applyAlignment="0" applyProtection="0"/>
    <xf numFmtId="0" fontId="43" fillId="0" borderId="45" applyNumberFormat="0" applyFill="0" applyAlignment="0" applyProtection="0"/>
    <xf numFmtId="0" fontId="5" fillId="24" borderId="62" applyNumberFormat="0" applyFont="0" applyAlignment="0" applyProtection="0"/>
    <xf numFmtId="0" fontId="43" fillId="0" borderId="50" applyNumberFormat="0" applyFill="0" applyAlignment="0" applyProtection="0"/>
    <xf numFmtId="0" fontId="43" fillId="0" borderId="55" applyNumberFormat="0" applyFill="0" applyAlignment="0" applyProtection="0"/>
    <xf numFmtId="0" fontId="43" fillId="0" borderId="64" applyNumberFormat="0" applyFill="0" applyAlignment="0" applyProtection="0"/>
    <xf numFmtId="0" fontId="16" fillId="20" borderId="56" applyNumberFormat="0" applyAlignment="0" applyProtection="0"/>
    <xf numFmtId="0" fontId="16" fillId="20" borderId="61" applyNumberFormat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6" fillId="20" borderId="65" applyNumberFormat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57" applyNumberFormat="0" applyFill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1" fillId="0" borderId="0"/>
    <xf numFmtId="0" fontId="5" fillId="24" borderId="66" applyNumberFormat="0" applyFont="0" applyAlignment="0" applyProtection="0"/>
    <xf numFmtId="0" fontId="40" fillId="20" borderId="67" applyNumberFormat="0" applyAlignment="0" applyProtection="0"/>
    <xf numFmtId="0" fontId="43" fillId="0" borderId="68" applyNumberFormat="0" applyFill="0" applyAlignment="0" applyProtection="0"/>
    <xf numFmtId="0" fontId="43" fillId="0" borderId="68" applyNumberFormat="0" applyFill="0" applyAlignment="0" applyProtection="0"/>
    <xf numFmtId="0" fontId="40" fillId="20" borderId="67" applyNumberFormat="0" applyAlignment="0" applyProtection="0"/>
    <xf numFmtId="0" fontId="5" fillId="24" borderId="66" applyNumberFormat="0" applyFont="0" applyAlignment="0" applyProtection="0"/>
    <xf numFmtId="0" fontId="40" fillId="20" borderId="67" applyNumberFormat="0" applyAlignment="0" applyProtection="0"/>
    <xf numFmtId="0" fontId="5" fillId="24" borderId="66" applyNumberFormat="0" applyFont="0" applyAlignment="0" applyProtection="0"/>
    <xf numFmtId="0" fontId="16" fillId="20" borderId="65" applyNumberFormat="0" applyAlignment="0" applyProtection="0"/>
    <xf numFmtId="0" fontId="34" fillId="7" borderId="65" applyNumberFormat="0" applyAlignment="0" applyProtection="0"/>
    <xf numFmtId="0" fontId="16" fillId="20" borderId="65" applyNumberFormat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57" applyNumberFormat="0" applyFill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34" fillId="7" borderId="65" applyNumberFormat="0" applyAlignment="0" applyProtection="0"/>
    <xf numFmtId="0" fontId="28" fillId="0" borderId="57" applyNumberFormat="0" applyFill="0" applyAlignment="0" applyProtection="0"/>
    <xf numFmtId="0" fontId="1" fillId="0" borderId="0"/>
    <xf numFmtId="0" fontId="16" fillId="20" borderId="65" applyNumberFormat="0" applyAlignment="0" applyProtection="0"/>
    <xf numFmtId="0" fontId="5" fillId="24" borderId="66" applyNumberFormat="0" applyFont="0" applyAlignment="0" applyProtection="0"/>
    <xf numFmtId="0" fontId="40" fillId="20" borderId="67" applyNumberFormat="0" applyAlignment="0" applyProtection="0"/>
    <xf numFmtId="0" fontId="5" fillId="24" borderId="66" applyNumberFormat="0" applyFont="0" applyAlignment="0" applyProtection="0"/>
    <xf numFmtId="0" fontId="40" fillId="20" borderId="67" applyNumberFormat="0" applyAlignment="0" applyProtection="0"/>
    <xf numFmtId="0" fontId="40" fillId="20" borderId="67" applyNumberFormat="0" applyAlignment="0" applyProtection="0"/>
    <xf numFmtId="0" fontId="43" fillId="0" borderId="68" applyNumberFormat="0" applyFill="0" applyAlignment="0" applyProtection="0"/>
    <xf numFmtId="0" fontId="5" fillId="24" borderId="66" applyNumberFormat="0" applyFont="0" applyAlignment="0" applyProtection="0"/>
    <xf numFmtId="0" fontId="43" fillId="0" borderId="68" applyNumberFormat="0" applyFill="0" applyAlignment="0" applyProtection="0"/>
    <xf numFmtId="0" fontId="43" fillId="0" borderId="68" applyNumberFormat="0" applyFill="0" applyAlignment="0" applyProtection="0"/>
    <xf numFmtId="0" fontId="43" fillId="0" borderId="68" applyNumberFormat="0" applyFill="0" applyAlignment="0" applyProtection="0"/>
    <xf numFmtId="0" fontId="16" fillId="20" borderId="65" applyNumberFormat="0" applyAlignment="0" applyProtection="0"/>
    <xf numFmtId="0" fontId="16" fillId="20" borderId="65" applyNumberFormat="0" applyAlignment="0" applyProtection="0"/>
  </cellStyleXfs>
  <cellXfs count="208">
    <xf numFmtId="0" fontId="0" fillId="0" borderId="0" xfId="0"/>
    <xf numFmtId="0" fontId="50" fillId="0" borderId="0" xfId="68" applyNumberFormat="1" applyFill="1" applyBorder="1" applyAlignment="1" applyProtection="1">
      <alignment horizontal="center" vertical="top"/>
    </xf>
    <xf numFmtId="4" fontId="0" fillId="0" borderId="0" xfId="0" applyNumberFormat="1"/>
    <xf numFmtId="0" fontId="7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>
      <alignment horizontal="left"/>
    </xf>
    <xf numFmtId="2" fontId="6" fillId="0" borderId="0" xfId="0" applyNumberFormat="1" applyFont="1"/>
    <xf numFmtId="0" fontId="54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4" fontId="0" fillId="0" borderId="0" xfId="0" applyNumberFormat="1" applyFill="1" applyAlignment="1">
      <alignment horizontal="center" vertical="center"/>
    </xf>
    <xf numFmtId="4" fontId="43" fillId="0" borderId="20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horizontal="center" vertical="center"/>
    </xf>
    <xf numFmtId="4" fontId="43" fillId="0" borderId="22" xfId="0" applyNumberFormat="1" applyFont="1" applyBorder="1" applyAlignment="1">
      <alignment horizontal="center" vertical="center"/>
    </xf>
    <xf numFmtId="4" fontId="43" fillId="0" borderId="23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4" fontId="0" fillId="27" borderId="21" xfId="0" applyNumberFormat="1" applyFill="1" applyBorder="1" applyAlignment="1">
      <alignment horizontal="center" vertical="center" wrapText="1"/>
    </xf>
    <xf numFmtId="4" fontId="0" fillId="27" borderId="22" xfId="0" applyNumberFormat="1" applyFill="1" applyBorder="1" applyAlignment="1">
      <alignment horizontal="center" vertical="center" wrapText="1"/>
    </xf>
    <xf numFmtId="4" fontId="62" fillId="0" borderId="0" xfId="0" applyNumberFormat="1" applyFont="1" applyAlignment="1">
      <alignment horizontal="left" vertical="center"/>
    </xf>
    <xf numFmtId="4" fontId="62" fillId="0" borderId="0" xfId="0" applyNumberFormat="1" applyFont="1" applyAlignment="1">
      <alignment vertical="center"/>
    </xf>
    <xf numFmtId="4" fontId="0" fillId="0" borderId="31" xfId="0" applyNumberForma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right" vertical="center"/>
    </xf>
    <xf numFmtId="4" fontId="43" fillId="0" borderId="11" xfId="0" applyNumberFormat="1" applyFont="1" applyBorder="1" applyAlignment="1">
      <alignment horizontal="center" vertical="center"/>
    </xf>
    <xf numFmtId="9" fontId="60" fillId="0" borderId="11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3" fontId="64" fillId="0" borderId="33" xfId="33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top"/>
    </xf>
    <xf numFmtId="43" fontId="67" fillId="0" borderId="33" xfId="33" applyFont="1" applyBorder="1" applyAlignment="1">
      <alignment horizontal="center" vertical="center" wrapText="1"/>
    </xf>
    <xf numFmtId="2" fontId="66" fillId="26" borderId="33" xfId="30" applyNumberFormat="1" applyFont="1" applyFill="1" applyBorder="1" applyAlignment="1">
      <alignment horizontal="center" vertical="center" wrapText="1"/>
    </xf>
    <xf numFmtId="43" fontId="67" fillId="0" borderId="36" xfId="33" applyFont="1" applyBorder="1" applyAlignment="1">
      <alignment horizontal="center" vertical="center" wrapText="1"/>
    </xf>
    <xf numFmtId="43" fontId="69" fillId="26" borderId="33" xfId="0" applyNumberFormat="1" applyFont="1" applyFill="1" applyBorder="1" applyAlignment="1" applyProtection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78" fontId="68" fillId="26" borderId="33" xfId="3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/>
    <xf numFmtId="0" fontId="6" fillId="0" borderId="0" xfId="0" applyFont="1" applyAlignment="1"/>
    <xf numFmtId="4" fontId="0" fillId="0" borderId="0" xfId="0" applyNumberFormat="1" applyAlignment="1">
      <alignment vertical="center"/>
    </xf>
    <xf numFmtId="4" fontId="64" fillId="29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72" fillId="0" borderId="0" xfId="0" applyNumberFormat="1" applyFont="1" applyAlignment="1">
      <alignment vertical="center"/>
    </xf>
    <xf numFmtId="0" fontId="73" fillId="26" borderId="33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26" xfId="0" applyFont="1" applyBorder="1" applyAlignment="1">
      <alignment horizontal="center" vertical="center" wrapText="1"/>
    </xf>
    <xf numFmtId="2" fontId="64" fillId="26" borderId="33" xfId="0" applyNumberFormat="1" applyFont="1" applyFill="1" applyBorder="1" applyAlignment="1">
      <alignment horizontal="center" vertical="center" wrapText="1"/>
    </xf>
    <xf numFmtId="0" fontId="68" fillId="26" borderId="33" xfId="0" applyFont="1" applyFill="1" applyBorder="1" applyAlignment="1">
      <alignment horizontal="center" vertical="center" wrapText="1"/>
    </xf>
    <xf numFmtId="0" fontId="64" fillId="26" borderId="35" xfId="0" applyFont="1" applyFill="1" applyBorder="1" applyAlignment="1">
      <alignment horizontal="center" vertical="center" wrapText="1"/>
    </xf>
    <xf numFmtId="0" fontId="70" fillId="26" borderId="33" xfId="0" applyFont="1" applyFill="1" applyBorder="1" applyAlignment="1">
      <alignment horizontal="left" vertical="top" wrapText="1"/>
    </xf>
    <xf numFmtId="0" fontId="64" fillId="26" borderId="33" xfId="0" applyFont="1" applyFill="1" applyBorder="1" applyAlignment="1">
      <alignment horizontal="left" vertical="top" wrapText="1"/>
    </xf>
    <xf numFmtId="2" fontId="67" fillId="28" borderId="33" xfId="30" applyNumberFormat="1" applyFont="1" applyFill="1" applyBorder="1" applyAlignment="1">
      <alignment horizontal="center" vertical="center" wrapText="1"/>
    </xf>
    <xf numFmtId="0" fontId="74" fillId="0" borderId="0" xfId="0" applyFont="1" applyFill="1" applyBorder="1"/>
    <xf numFmtId="0" fontId="75" fillId="0" borderId="0" xfId="0" applyFont="1" applyFill="1" applyBorder="1" applyAlignment="1"/>
    <xf numFmtId="0" fontId="75" fillId="0" borderId="0" xfId="0" applyFont="1" applyFill="1" applyBorder="1" applyAlignment="1">
      <alignment horizontal="center"/>
    </xf>
    <xf numFmtId="0" fontId="74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4" fontId="64" fillId="30" borderId="33" xfId="0" applyNumberFormat="1" applyFont="1" applyFill="1" applyBorder="1" applyAlignment="1">
      <alignment horizontal="center" vertical="center" wrapText="1"/>
    </xf>
    <xf numFmtId="0" fontId="64" fillId="26" borderId="77" xfId="0" applyFont="1" applyFill="1" applyBorder="1" applyAlignment="1">
      <alignment horizontal="center" vertical="center" wrapText="1"/>
    </xf>
    <xf numFmtId="0" fontId="70" fillId="26" borderId="77" xfId="0" applyFont="1" applyFill="1" applyBorder="1" applyAlignment="1">
      <alignment horizontal="left" vertical="top" wrapText="1"/>
    </xf>
    <xf numFmtId="0" fontId="68" fillId="26" borderId="77" xfId="0" applyFont="1" applyFill="1" applyBorder="1" applyAlignment="1">
      <alignment horizontal="center" vertical="center" wrapText="1"/>
    </xf>
    <xf numFmtId="178" fontId="68" fillId="26" borderId="77" xfId="30" applyNumberFormat="1" applyFont="1" applyFill="1" applyBorder="1" applyAlignment="1" applyProtection="1">
      <alignment horizontal="center" vertical="center" wrapText="1"/>
      <protection locked="0"/>
    </xf>
    <xf numFmtId="2" fontId="64" fillId="26" borderId="77" xfId="0" applyNumberFormat="1" applyFont="1" applyFill="1" applyBorder="1" applyAlignment="1">
      <alignment horizontal="center" vertical="center" wrapText="1"/>
    </xf>
    <xf numFmtId="4" fontId="64" fillId="29" borderId="77" xfId="0" applyNumberFormat="1" applyFont="1" applyFill="1" applyBorder="1" applyAlignment="1">
      <alignment horizontal="center" vertical="center" wrapText="1"/>
    </xf>
    <xf numFmtId="2" fontId="66" fillId="26" borderId="77" xfId="30" applyNumberFormat="1" applyFont="1" applyFill="1" applyBorder="1" applyAlignment="1">
      <alignment horizontal="center" vertical="center" wrapText="1"/>
    </xf>
    <xf numFmtId="43" fontId="69" fillId="26" borderId="77" xfId="0" applyNumberFormat="1" applyFont="1" applyFill="1" applyBorder="1" applyAlignment="1" applyProtection="1">
      <alignment horizontal="center" vertical="center" wrapText="1"/>
    </xf>
    <xf numFmtId="43" fontId="67" fillId="0" borderId="77" xfId="33" applyFont="1" applyBorder="1" applyAlignment="1">
      <alignment horizontal="center" vertical="center" wrapText="1"/>
    </xf>
    <xf numFmtId="43" fontId="64" fillId="0" borderId="77" xfId="33" applyFont="1" applyBorder="1" applyAlignment="1">
      <alignment horizontal="center" vertical="center" wrapText="1"/>
    </xf>
    <xf numFmtId="43" fontId="67" fillId="0" borderId="78" xfId="33" applyFont="1" applyBorder="1" applyAlignment="1">
      <alignment horizontal="center" vertical="center" wrapText="1"/>
    </xf>
    <xf numFmtId="0" fontId="67" fillId="26" borderId="33" xfId="0" applyFont="1" applyFill="1" applyBorder="1" applyAlignment="1">
      <alignment horizontal="center" vertical="center" wrapText="1"/>
    </xf>
    <xf numFmtId="0" fontId="64" fillId="26" borderId="33" xfId="0" applyFont="1" applyFill="1" applyBorder="1" applyAlignment="1">
      <alignment horizontal="center" vertical="center" wrapText="1"/>
    </xf>
    <xf numFmtId="43" fontId="67" fillId="0" borderId="26" xfId="33" applyFont="1" applyBorder="1" applyAlignment="1">
      <alignment horizontal="center" vertical="center" wrapText="1"/>
    </xf>
    <xf numFmtId="43" fontId="67" fillId="0" borderId="27" xfId="33" applyFont="1" applyBorder="1" applyAlignment="1">
      <alignment horizontal="center" vertical="center" wrapText="1"/>
    </xf>
    <xf numFmtId="0" fontId="73" fillId="26" borderId="80" xfId="0" applyFont="1" applyFill="1" applyBorder="1" applyAlignment="1">
      <alignment horizontal="left" vertical="top" wrapText="1"/>
    </xf>
    <xf numFmtId="0" fontId="68" fillId="26" borderId="80" xfId="0" applyFont="1" applyFill="1" applyBorder="1" applyAlignment="1">
      <alignment horizontal="center" vertical="center" wrapText="1"/>
    </xf>
    <xf numFmtId="178" fontId="68" fillId="26" borderId="80" xfId="30" applyNumberFormat="1" applyFont="1" applyFill="1" applyBorder="1" applyAlignment="1" applyProtection="1">
      <alignment horizontal="center" vertical="center" wrapText="1"/>
      <protection locked="0"/>
    </xf>
    <xf numFmtId="2" fontId="64" fillId="26" borderId="80" xfId="0" applyNumberFormat="1" applyFont="1" applyFill="1" applyBorder="1" applyAlignment="1">
      <alignment horizontal="center" vertical="center" wrapText="1"/>
    </xf>
    <xf numFmtId="2" fontId="66" fillId="26" borderId="80" xfId="30" applyNumberFormat="1" applyFont="1" applyFill="1" applyBorder="1" applyAlignment="1">
      <alignment horizontal="center" vertical="center" wrapText="1"/>
    </xf>
    <xf numFmtId="43" fontId="69" fillId="26" borderId="80" xfId="0" applyNumberFormat="1" applyFont="1" applyFill="1" applyBorder="1" applyAlignment="1" applyProtection="1">
      <alignment horizontal="center" vertical="center" wrapText="1"/>
    </xf>
    <xf numFmtId="4" fontId="64" fillId="29" borderId="80" xfId="0" applyNumberFormat="1" applyFont="1" applyFill="1" applyBorder="1" applyAlignment="1">
      <alignment horizontal="center" vertical="center" wrapText="1"/>
    </xf>
    <xf numFmtId="0" fontId="64" fillId="26" borderId="82" xfId="0" applyFont="1" applyFill="1" applyBorder="1" applyAlignment="1">
      <alignment horizontal="center" vertical="center" wrapText="1"/>
    </xf>
    <xf numFmtId="0" fontId="67" fillId="26" borderId="80" xfId="0" applyFont="1" applyFill="1" applyBorder="1" applyAlignment="1">
      <alignment horizontal="center" vertical="center" wrapText="1"/>
    </xf>
    <xf numFmtId="0" fontId="64" fillId="26" borderId="80" xfId="0" applyFont="1" applyFill="1" applyBorder="1" applyAlignment="1">
      <alignment horizontal="left" vertical="top" wrapText="1"/>
    </xf>
    <xf numFmtId="0" fontId="76" fillId="26" borderId="33" xfId="0" applyFont="1" applyFill="1" applyBorder="1" applyAlignment="1">
      <alignment horizontal="right" vertical="top" wrapText="1"/>
    </xf>
    <xf numFmtId="0" fontId="0" fillId="0" borderId="79" xfId="0" applyBorder="1" applyAlignment="1"/>
    <xf numFmtId="2" fontId="66" fillId="26" borderId="83" xfId="30" applyNumberFormat="1" applyFont="1" applyFill="1" applyBorder="1" applyAlignment="1">
      <alignment horizontal="center" vertical="center" wrapText="1"/>
    </xf>
    <xf numFmtId="43" fontId="69" fillId="26" borderId="84" xfId="0" applyNumberFormat="1" applyFont="1" applyFill="1" applyBorder="1" applyAlignment="1" applyProtection="1">
      <alignment horizontal="center" vertical="center" wrapText="1"/>
    </xf>
    <xf numFmtId="2" fontId="66" fillId="26" borderId="85" xfId="3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64" fillId="26" borderId="80" xfId="0" applyFont="1" applyFill="1" applyBorder="1" applyAlignment="1">
      <alignment horizontal="center" vertical="center" wrapText="1"/>
    </xf>
    <xf numFmtId="0" fontId="67" fillId="26" borderId="33" xfId="0" applyFont="1" applyFill="1" applyBorder="1" applyAlignment="1">
      <alignment horizontal="left" vertical="top" wrapText="1"/>
    </xf>
    <xf numFmtId="4" fontId="64" fillId="30" borderId="80" xfId="0" applyNumberFormat="1" applyFont="1" applyFill="1" applyBorder="1" applyAlignment="1">
      <alignment horizontal="center" vertical="center" wrapText="1"/>
    </xf>
    <xf numFmtId="0" fontId="64" fillId="26" borderId="85" xfId="0" applyFont="1" applyFill="1" applyBorder="1" applyAlignment="1">
      <alignment horizontal="center" vertical="center" wrapText="1"/>
    </xf>
    <xf numFmtId="0" fontId="64" fillId="26" borderId="85" xfId="0" applyFont="1" applyFill="1" applyBorder="1" applyAlignment="1">
      <alignment horizontal="left" vertical="top" wrapText="1"/>
    </xf>
    <xf numFmtId="0" fontId="67" fillId="26" borderId="85" xfId="0" applyFont="1" applyFill="1" applyBorder="1" applyAlignment="1">
      <alignment horizontal="left" vertical="top" wrapText="1"/>
    </xf>
    <xf numFmtId="0" fontId="68" fillId="26" borderId="85" xfId="0" applyFont="1" applyFill="1" applyBorder="1" applyAlignment="1">
      <alignment horizontal="center" vertical="center" wrapText="1"/>
    </xf>
    <xf numFmtId="178" fontId="68" fillId="26" borderId="85" xfId="30" applyNumberFormat="1" applyFont="1" applyFill="1" applyBorder="1" applyAlignment="1" applyProtection="1">
      <alignment horizontal="center" vertical="center" wrapText="1"/>
      <protection locked="0"/>
    </xf>
    <xf numFmtId="2" fontId="64" fillId="26" borderId="85" xfId="0" applyNumberFormat="1" applyFont="1" applyFill="1" applyBorder="1" applyAlignment="1">
      <alignment horizontal="center" vertical="center" wrapText="1"/>
    </xf>
    <xf numFmtId="4" fontId="64" fillId="30" borderId="85" xfId="0" applyNumberFormat="1" applyFont="1" applyFill="1" applyBorder="1" applyAlignment="1">
      <alignment horizontal="center" vertical="center" wrapText="1"/>
    </xf>
    <xf numFmtId="43" fontId="69" fillId="26" borderId="85" xfId="0" applyNumberFormat="1" applyFont="1" applyFill="1" applyBorder="1" applyAlignment="1" applyProtection="1">
      <alignment horizontal="center" vertical="center" wrapText="1"/>
    </xf>
    <xf numFmtId="0" fontId="67" fillId="26" borderId="85" xfId="0" applyFont="1" applyFill="1" applyBorder="1" applyAlignment="1">
      <alignment horizontal="center" vertical="center" wrapText="1"/>
    </xf>
    <xf numFmtId="0" fontId="76" fillId="26" borderId="85" xfId="0" applyFont="1" applyFill="1" applyBorder="1" applyAlignment="1">
      <alignment horizontal="right" vertical="top" wrapText="1"/>
    </xf>
    <xf numFmtId="0" fontId="78" fillId="0" borderId="33" xfId="0" applyFont="1" applyBorder="1" applyAlignment="1">
      <alignment horizontal="right" vertical="center" wrapText="1"/>
    </xf>
    <xf numFmtId="0" fontId="67" fillId="26" borderId="87" xfId="0" applyFont="1" applyFill="1" applyBorder="1" applyAlignment="1">
      <alignment horizontal="center" vertical="center" wrapText="1"/>
    </xf>
    <xf numFmtId="178" fontId="68" fillId="26" borderId="33" xfId="0" applyNumberFormat="1" applyFont="1" applyFill="1" applyBorder="1" applyAlignment="1">
      <alignment horizontal="center" vertical="center" wrapText="1"/>
    </xf>
    <xf numFmtId="2" fontId="67" fillId="26" borderId="80" xfId="30" applyNumberFormat="1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4" fontId="18" fillId="26" borderId="26" xfId="0" applyNumberFormat="1" applyFont="1" applyFill="1" applyBorder="1" applyAlignment="1">
      <alignment horizontal="center" vertical="center" wrapText="1"/>
    </xf>
    <xf numFmtId="4" fontId="59" fillId="26" borderId="27" xfId="0" applyNumberFormat="1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left" vertical="top" wrapText="1"/>
    </xf>
    <xf numFmtId="0" fontId="64" fillId="0" borderId="82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178" fontId="68" fillId="0" borderId="33" xfId="30" applyNumberFormat="1" applyFont="1" applyFill="1" applyBorder="1" applyAlignment="1" applyProtection="1">
      <alignment horizontal="center" vertical="center" wrapText="1"/>
      <protection locked="0"/>
    </xf>
    <xf numFmtId="2" fontId="64" fillId="0" borderId="33" xfId="0" applyNumberFormat="1" applyFont="1" applyFill="1" applyBorder="1" applyAlignment="1">
      <alignment horizontal="center" vertical="center" wrapText="1"/>
    </xf>
    <xf numFmtId="4" fontId="64" fillId="0" borderId="33" xfId="0" applyNumberFormat="1" applyFont="1" applyFill="1" applyBorder="1" applyAlignment="1">
      <alignment horizontal="center" vertical="center" wrapText="1"/>
    </xf>
    <xf numFmtId="2" fontId="66" fillId="0" borderId="33" xfId="30" applyNumberFormat="1" applyFont="1" applyFill="1" applyBorder="1" applyAlignment="1">
      <alignment horizontal="center" vertical="center" wrapText="1"/>
    </xf>
    <xf numFmtId="43" fontId="69" fillId="0" borderId="33" xfId="0" applyNumberFormat="1" applyFont="1" applyFill="1" applyBorder="1" applyAlignment="1" applyProtection="1">
      <alignment horizontal="center" vertical="center" wrapText="1"/>
    </xf>
    <xf numFmtId="43" fontId="67" fillId="0" borderId="33" xfId="33" applyFont="1" applyFill="1" applyBorder="1" applyAlignment="1">
      <alignment horizontal="center" vertical="center" wrapText="1"/>
    </xf>
    <xf numFmtId="43" fontId="64" fillId="0" borderId="33" xfId="33" applyFont="1" applyFill="1" applyBorder="1" applyAlignment="1">
      <alignment horizontal="center" vertical="center" wrapText="1"/>
    </xf>
    <xf numFmtId="43" fontId="67" fillId="0" borderId="36" xfId="33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64" fillId="0" borderId="35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4" fontId="59" fillId="28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6" fillId="0" borderId="26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top" wrapText="1"/>
    </xf>
    <xf numFmtId="0" fontId="38" fillId="0" borderId="0" xfId="0" applyFont="1" applyAlignment="1">
      <alignment horizontal="right" wrapText="1"/>
    </xf>
    <xf numFmtId="0" fontId="74" fillId="0" borderId="0" xfId="0" applyFont="1" applyFill="1" applyBorder="1" applyAlignment="1">
      <alignment horizontal="center"/>
    </xf>
    <xf numFmtId="4" fontId="61" fillId="0" borderId="12" xfId="0" applyNumberFormat="1" applyFont="1" applyBorder="1" applyAlignment="1">
      <alignment horizontal="right" vertical="center"/>
    </xf>
    <xf numFmtId="4" fontId="61" fillId="0" borderId="13" xfId="0" applyNumberFormat="1" applyFont="1" applyBorder="1" applyAlignment="1">
      <alignment horizontal="right" vertical="center"/>
    </xf>
    <xf numFmtId="4" fontId="61" fillId="0" borderId="14" xfId="0" applyNumberFormat="1" applyFon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61" fillId="0" borderId="0" xfId="0" applyNumberFormat="1" applyFont="1" applyAlignment="1">
      <alignment horizontal="center" vertical="center"/>
    </xf>
    <xf numFmtId="4" fontId="0" fillId="27" borderId="28" xfId="0" applyNumberFormat="1" applyFill="1" applyBorder="1" applyAlignment="1">
      <alignment horizontal="center" vertical="center" wrapText="1"/>
    </xf>
    <xf numFmtId="4" fontId="0" fillId="27" borderId="19" xfId="0" applyNumberFormat="1" applyFill="1" applyBorder="1" applyAlignment="1">
      <alignment horizontal="center" vertical="center" wrapText="1"/>
    </xf>
    <xf numFmtId="4" fontId="0" fillId="27" borderId="29" xfId="0" applyNumberForma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right" vertical="center"/>
    </xf>
    <xf numFmtId="4" fontId="60" fillId="0" borderId="11" xfId="0" applyNumberFormat="1" applyFont="1" applyBorder="1" applyAlignment="1">
      <alignment horizontal="right" vertical="center"/>
    </xf>
    <xf numFmtId="4" fontId="71" fillId="0" borderId="0" xfId="0" applyNumberFormat="1" applyFont="1" applyAlignment="1">
      <alignment horizontal="left" vertical="center" wrapText="1"/>
    </xf>
    <xf numFmtId="4" fontId="68" fillId="0" borderId="0" xfId="0" applyNumberFormat="1" applyFont="1" applyAlignment="1">
      <alignment horizontal="left" vertical="center" wrapText="1"/>
    </xf>
    <xf numFmtId="4" fontId="7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59" fillId="28" borderId="72" xfId="0" applyNumberFormat="1" applyFont="1" applyFill="1" applyBorder="1" applyAlignment="1">
      <alignment horizontal="center" vertical="center" wrapText="1"/>
    </xf>
    <xf numFmtId="4" fontId="59" fillId="28" borderId="73" xfId="0" applyNumberFormat="1" applyFont="1" applyFill="1" applyBorder="1" applyAlignment="1">
      <alignment horizontal="center" vertical="center" wrapText="1"/>
    </xf>
    <xf numFmtId="4" fontId="59" fillId="28" borderId="74" xfId="0" applyNumberFormat="1" applyFont="1" applyFill="1" applyBorder="1" applyAlignment="1">
      <alignment horizontal="center" vertical="center" wrapText="1"/>
    </xf>
    <xf numFmtId="4" fontId="59" fillId="28" borderId="89" xfId="0" applyNumberFormat="1" applyFont="1" applyFill="1" applyBorder="1" applyAlignment="1">
      <alignment horizontal="center" vertical="center" wrapText="1"/>
    </xf>
    <xf numFmtId="4" fontId="59" fillId="28" borderId="0" xfId="0" applyNumberFormat="1" applyFont="1" applyFill="1" applyBorder="1" applyAlignment="1">
      <alignment horizontal="center" vertical="center" wrapText="1"/>
    </xf>
    <xf numFmtId="4" fontId="59" fillId="28" borderId="90" xfId="0" applyNumberFormat="1" applyFont="1" applyFill="1" applyBorder="1" applyAlignment="1">
      <alignment horizontal="center" vertical="center" wrapText="1"/>
    </xf>
    <xf numFmtId="4" fontId="55" fillId="0" borderId="71" xfId="0" applyNumberFormat="1" applyFont="1" applyBorder="1" applyAlignment="1">
      <alignment horizontal="center" vertical="center" wrapText="1"/>
    </xf>
    <xf numFmtId="4" fontId="55" fillId="0" borderId="75" xfId="0" applyNumberFormat="1" applyFont="1" applyBorder="1" applyAlignment="1">
      <alignment horizontal="center" vertical="center" wrapText="1"/>
    </xf>
    <xf numFmtId="4" fontId="55" fillId="0" borderId="76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4" fontId="59" fillId="28" borderId="17" xfId="0" applyNumberFormat="1" applyFont="1" applyFill="1" applyBorder="1" applyAlignment="1">
      <alignment horizontal="center" vertical="center" wrapText="1"/>
    </xf>
    <xf numFmtId="4" fontId="59" fillId="28" borderId="9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/>
    </xf>
    <xf numFmtId="4" fontId="43" fillId="0" borderId="18" xfId="0" applyNumberFormat="1" applyFont="1" applyBorder="1" applyAlignment="1">
      <alignment horizontal="right" vertical="center"/>
    </xf>
    <xf numFmtId="4" fontId="43" fillId="0" borderId="19" xfId="0" applyNumberFormat="1" applyFont="1" applyBorder="1" applyAlignment="1">
      <alignment horizontal="right" vertical="center"/>
    </xf>
    <xf numFmtId="4" fontId="43" fillId="0" borderId="32" xfId="0" applyNumberFormat="1" applyFont="1" applyBorder="1" applyAlignment="1">
      <alignment horizontal="right" vertical="center"/>
    </xf>
    <xf numFmtId="4" fontId="43" fillId="0" borderId="2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57" fillId="0" borderId="0" xfId="0" applyNumberFormat="1" applyFont="1" applyAlignment="1">
      <alignment horizontal="center" vertical="center"/>
    </xf>
    <xf numFmtId="4" fontId="59" fillId="28" borderId="15" xfId="0" applyNumberFormat="1" applyFont="1" applyFill="1" applyBorder="1" applyAlignment="1">
      <alignment horizontal="center" vertical="center" wrapText="1"/>
    </xf>
    <xf numFmtId="4" fontId="59" fillId="28" borderId="88" xfId="0" applyNumberFormat="1" applyFont="1" applyFill="1" applyBorder="1" applyAlignment="1">
      <alignment horizontal="center" vertical="center" wrapText="1"/>
    </xf>
    <xf numFmtId="4" fontId="59" fillId="28" borderId="16" xfId="0" applyNumberFormat="1" applyFont="1" applyFill="1" applyBorder="1" applyAlignment="1">
      <alignment horizontal="center" vertical="center" wrapText="1"/>
    </xf>
    <xf numFmtId="4" fontId="59" fillId="28" borderId="34" xfId="0" applyNumberFormat="1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8" fillId="0" borderId="0" xfId="0" applyFont="1" applyAlignment="1">
      <alignment horizontal="left" wrapText="1"/>
    </xf>
    <xf numFmtId="0" fontId="73" fillId="0" borderId="0" xfId="0" applyFont="1" applyAlignment="1">
      <alignment horizontal="left" wrapText="1"/>
    </xf>
    <xf numFmtId="4" fontId="62" fillId="0" borderId="0" xfId="0" applyNumberFormat="1" applyFont="1" applyAlignment="1">
      <alignment horizontal="right" vertical="center"/>
    </xf>
    <xf numFmtId="0" fontId="6" fillId="0" borderId="81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4" fontId="6" fillId="0" borderId="16" xfId="0" applyNumberFormat="1" applyFont="1" applyBorder="1" applyAlignment="1">
      <alignment horizontal="center" vertical="center" textRotation="90" wrapText="1"/>
    </xf>
    <xf numFmtId="4" fontId="6" fillId="0" borderId="26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6" fillId="0" borderId="0" xfId="68" applyFont="1" applyAlignment="1">
      <alignment horizontal="right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81" fillId="0" borderId="0" xfId="0" applyFont="1" applyAlignment="1">
      <alignment wrapText="1"/>
    </xf>
    <xf numFmtId="0" fontId="81" fillId="0" borderId="0" xfId="0" applyFont="1"/>
    <xf numFmtId="4" fontId="81" fillId="0" borderId="0" xfId="0" applyNumberFormat="1" applyFont="1"/>
    <xf numFmtId="0" fontId="81" fillId="0" borderId="0" xfId="0" applyFont="1" applyAlignment="1">
      <alignment horizontal="left" wrapText="1"/>
    </xf>
  </cellXfs>
  <cellStyles count="30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Äåķåęķūé [0]_laroux" xfId="19"/>
    <cellStyle name="Äåķåęķūé_laroux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alculation 2 2" xfId="165"/>
    <cellStyle name="Calculation 2 2 2" xfId="245"/>
    <cellStyle name="Calculation 2 3" xfId="199"/>
    <cellStyle name="Calculation 2 3 2" xfId="269"/>
    <cellStyle name="Calculation 2 4" xfId="222"/>
    <cellStyle name="Calculation 2 4 2" xfId="291"/>
    <cellStyle name="Calculation 2 5" xfId="197"/>
    <cellStyle name="Calculation 2 5 2" xfId="267"/>
    <cellStyle name="Calculation 2 6" xfId="233"/>
    <cellStyle name="Calculation 2 6 2" xfId="302"/>
    <cellStyle name="Calculation 2 7" xfId="234"/>
    <cellStyle name="Calculation 2 7 2" xfId="303"/>
    <cellStyle name="Check Cell 2" xfId="29"/>
    <cellStyle name="Comma" xfId="30" builtinId="3"/>
    <cellStyle name="Comma 2" xfId="31"/>
    <cellStyle name="Comma 2 2" xfId="32"/>
    <cellStyle name="Comma 2 2 2" xfId="33"/>
    <cellStyle name="Comma 2 2 2 2" xfId="169"/>
    <cellStyle name="Comma 2 2 2 2 2" xfId="249"/>
    <cellStyle name="Comma 2 2 2 3" xfId="203"/>
    <cellStyle name="Comma 2 2 2 3 2" xfId="273"/>
    <cellStyle name="Comma 2 2 2 4" xfId="238"/>
    <cellStyle name="Comma 2 2 3" xfId="34"/>
    <cellStyle name="Comma 2 2 3 2" xfId="170"/>
    <cellStyle name="Comma 2 2 3 2 2" xfId="250"/>
    <cellStyle name="Comma 2 2 3 3" xfId="204"/>
    <cellStyle name="Comma 2 2 3 3 2" xfId="274"/>
    <cellStyle name="Comma 2 2 3 4" xfId="239"/>
    <cellStyle name="Comma 2 2 4" xfId="168"/>
    <cellStyle name="Comma 2 2 4 2" xfId="248"/>
    <cellStyle name="Comma 2 2 5" xfId="202"/>
    <cellStyle name="Comma 2 2 5 2" xfId="272"/>
    <cellStyle name="Comma 2 2 6" xfId="237"/>
    <cellStyle name="Comma 2 3" xfId="35"/>
    <cellStyle name="Comma 2 3 2" xfId="36"/>
    <cellStyle name="Comma 2 3 2 2" xfId="172"/>
    <cellStyle name="Comma 2 3 2 2 2" xfId="252"/>
    <cellStyle name="Comma 2 3 2 3" xfId="206"/>
    <cellStyle name="Comma 2 3 2 3 2" xfId="276"/>
    <cellStyle name="Comma 2 3 2 4" xfId="241"/>
    <cellStyle name="Comma 2 3 3" xfId="171"/>
    <cellStyle name="Comma 2 3 3 2" xfId="251"/>
    <cellStyle name="Comma 2 3 4" xfId="205"/>
    <cellStyle name="Comma 2 3 4 2" xfId="275"/>
    <cellStyle name="Comma 2 3 5" xfId="240"/>
    <cellStyle name="Comma 2 4" xfId="37"/>
    <cellStyle name="Comma 2 4 2" xfId="173"/>
    <cellStyle name="Comma 2 4 2 2" xfId="253"/>
    <cellStyle name="Comma 2 4 3" xfId="207"/>
    <cellStyle name="Comma 2 4 3 2" xfId="277"/>
    <cellStyle name="Comma 2 4 4" xfId="242"/>
    <cellStyle name="Comma 2 5" xfId="167"/>
    <cellStyle name="Comma 2 5 2" xfId="247"/>
    <cellStyle name="Comma 2 6" xfId="201"/>
    <cellStyle name="Comma 2 6 2" xfId="271"/>
    <cellStyle name="Comma 2 7" xfId="236"/>
    <cellStyle name="Comma 3" xfId="38"/>
    <cellStyle name="Comma 3 2" xfId="39"/>
    <cellStyle name="Comma 3 3" xfId="174"/>
    <cellStyle name="Comma 3 3 2" xfId="254"/>
    <cellStyle name="Comma 3 4" xfId="208"/>
    <cellStyle name="Comma 3 4 2" xfId="278"/>
    <cellStyle name="Comma 3 5" xfId="243"/>
    <cellStyle name="Comma 4" xfId="40"/>
    <cellStyle name="Comma 4 2" xfId="41"/>
    <cellStyle name="Comma 5" xfId="42"/>
    <cellStyle name="Comma 6" xfId="43"/>
    <cellStyle name="Currency 2" xfId="44"/>
    <cellStyle name="d" xfId="45"/>
    <cellStyle name="Date" xfId="46"/>
    <cellStyle name="Date 2" xfId="47"/>
    <cellStyle name="Dezimal [0]_Compiling Utility Macros" xfId="48"/>
    <cellStyle name="Dezimal_Compiling Utility Macros" xfId="49"/>
    <cellStyle name="Divider" xfId="50"/>
    <cellStyle name="Excel Built-in Normal" xfId="51"/>
    <cellStyle name="Excel Built-in Normal 1" xfId="163"/>
    <cellStyle name="Excel Built-in Normal_00.NH_BAZES TAMES UZ KLIENTA ZEMES__280_185_156_112_100_88_EURO_2014-01-16" xfId="164"/>
    <cellStyle name="Explanatory Text 2" xfId="52"/>
    <cellStyle name="Fixed" xfId="53"/>
    <cellStyle name="Fixed 2" xfId="54"/>
    <cellStyle name="Good 2" xfId="55"/>
    <cellStyle name="Heading" xfId="56"/>
    <cellStyle name="Heading 1 2" xfId="57"/>
    <cellStyle name="Heading 2 2" xfId="58"/>
    <cellStyle name="Heading 3 2" xfId="59"/>
    <cellStyle name="Heading 3 2 2" xfId="175"/>
    <cellStyle name="Heading 3 2 2 2" xfId="255"/>
    <cellStyle name="Heading 3 2 3" xfId="219"/>
    <cellStyle name="Heading 3 2 3 2" xfId="289"/>
    <cellStyle name="Heading 3 2 4" xfId="209"/>
    <cellStyle name="Heading 3 2 4 2" xfId="279"/>
    <cellStyle name="Heading 3 2 5" xfId="221"/>
    <cellStyle name="Heading 4 2" xfId="60"/>
    <cellStyle name="Heading1" xfId="61"/>
    <cellStyle name="Heading1 2" xfId="62"/>
    <cellStyle name="Heading2" xfId="63"/>
    <cellStyle name="Heading2 2" xfId="64"/>
    <cellStyle name="Headline I" xfId="65"/>
    <cellStyle name="Headline II" xfId="66"/>
    <cellStyle name="Headline III" xfId="67"/>
    <cellStyle name="Hyperlink" xfId="68" builtinId="8"/>
    <cellStyle name="Hyperlink 2" xfId="69"/>
    <cellStyle name="Input 2" xfId="71"/>
    <cellStyle name="Input 2 2" xfId="72"/>
    <cellStyle name="Input 2 2 2" xfId="177"/>
    <cellStyle name="Input 2 2 2 2" xfId="257"/>
    <cellStyle name="Input 2 2 3" xfId="211"/>
    <cellStyle name="Input 2 2 3 2" xfId="281"/>
    <cellStyle name="Input 2 2 4" xfId="215"/>
    <cellStyle name="Input 2 2 4 2" xfId="285"/>
    <cellStyle name="Input 2 2 5" xfId="214"/>
    <cellStyle name="Input 2 2 5 2" xfId="284"/>
    <cellStyle name="Input 2 2 6" xfId="217"/>
    <cellStyle name="Input 2 2 6 2" xfId="287"/>
    <cellStyle name="Input 2 2 7" xfId="198"/>
    <cellStyle name="Input 2 2 7 2" xfId="268"/>
    <cellStyle name="Input 2 3" xfId="176"/>
    <cellStyle name="Input 2 3 2" xfId="256"/>
    <cellStyle name="Input 2 4" xfId="210"/>
    <cellStyle name="Input 2 4 2" xfId="280"/>
    <cellStyle name="Input 2 5" xfId="216"/>
    <cellStyle name="Input 2 5 2" xfId="286"/>
    <cellStyle name="Input 2 6" xfId="213"/>
    <cellStyle name="Input 2 6 2" xfId="283"/>
    <cellStyle name="Input 2 7" xfId="218"/>
    <cellStyle name="Input 2 7 2" xfId="288"/>
    <cellStyle name="Input 2 8" xfId="212"/>
    <cellStyle name="Input 2 8 2" xfId="282"/>
    <cellStyle name="Īįū÷ķūé_laroux" xfId="70"/>
    <cellStyle name="Komats 2" xfId="166"/>
    <cellStyle name="Komats 2 2" xfId="246"/>
    <cellStyle name="Komats 3" xfId="200"/>
    <cellStyle name="Komats 3 2" xfId="270"/>
    <cellStyle name="Komats 4" xfId="235"/>
    <cellStyle name="Linked Cell 2" xfId="73"/>
    <cellStyle name="Neutral 2" xfId="74"/>
    <cellStyle name="Normaali_light-98_gun" xfId="75"/>
    <cellStyle name="Normal" xfId="0" builtinId="0"/>
    <cellStyle name="Normal 10" xfId="76"/>
    <cellStyle name="Normal 10 2" xfId="77"/>
    <cellStyle name="Normal 10 3" xfId="78"/>
    <cellStyle name="Normal 10 3 2" xfId="179"/>
    <cellStyle name="Normal 10 4" xfId="178"/>
    <cellStyle name="Normal 11" xfId="79"/>
    <cellStyle name="Normal 11 2" xfId="180"/>
    <cellStyle name="Normal 12" xfId="80"/>
    <cellStyle name="Normal 2" xfId="81"/>
    <cellStyle name="Normal 2 10" xfId="82"/>
    <cellStyle name="Normal 2 11" xfId="83"/>
    <cellStyle name="Normal 2 12" xfId="84"/>
    <cellStyle name="Normal 2 13" xfId="85"/>
    <cellStyle name="Normal 2 14" xfId="86"/>
    <cellStyle name="Normal 2 15" xfId="87"/>
    <cellStyle name="Normal 2 2" xfId="88"/>
    <cellStyle name="Normal 2 2 2" xfId="89"/>
    <cellStyle name="Normal 2 2 3" xfId="90"/>
    <cellStyle name="Normal 2 2 4" xfId="91"/>
    <cellStyle name="Normal 2 2 5" xfId="92"/>
    <cellStyle name="Normal 2 2 6" xfId="93"/>
    <cellStyle name="Normal 2 2 7" xfId="94"/>
    <cellStyle name="Normal 2 2 8" xfId="95"/>
    <cellStyle name="Normal 2 2 8 2" xfId="182"/>
    <cellStyle name="Normal 2 2 9" xfId="181"/>
    <cellStyle name="Normal 2 2_TAME Kuldigas bernu darzs 20.06.08." xfId="96"/>
    <cellStyle name="Normal 2 3" xfId="97"/>
    <cellStyle name="Normal 2 4" xfId="98"/>
    <cellStyle name="Normal 2 5" xfId="99"/>
    <cellStyle name="Normal 2 6" xfId="100"/>
    <cellStyle name="Normal 2 7" xfId="101"/>
    <cellStyle name="Normal 2 8" xfId="102"/>
    <cellStyle name="Normal 2 9" xfId="103"/>
    <cellStyle name="Normal 3" xfId="104"/>
    <cellStyle name="Normal 3 10" xfId="105"/>
    <cellStyle name="Normal 3 11" xfId="106"/>
    <cellStyle name="Normal 3 12" xfId="107"/>
    <cellStyle name="Normal 3 13" xfId="108"/>
    <cellStyle name="Normal 3 14" xfId="109"/>
    <cellStyle name="Normal 3 14 2" xfId="110"/>
    <cellStyle name="Normal 3 14 2 2" xfId="185"/>
    <cellStyle name="Normal 3 14 3" xfId="184"/>
    <cellStyle name="Normal 3 15" xfId="183"/>
    <cellStyle name="Normal 3 15 2" xfId="258"/>
    <cellStyle name="Normal 3 16" xfId="220"/>
    <cellStyle name="Normal 3 16 2" xfId="290"/>
    <cellStyle name="Normal 3 17" xfId="244"/>
    <cellStyle name="Normal 3 2" xfId="111"/>
    <cellStyle name="Normal 3 3" xfId="112"/>
    <cellStyle name="Normal 3 4" xfId="113"/>
    <cellStyle name="Normal 3 5" xfId="114"/>
    <cellStyle name="Normal 3 6" xfId="115"/>
    <cellStyle name="Normal 3 7" xfId="116"/>
    <cellStyle name="Normal 3 8" xfId="117"/>
    <cellStyle name="Normal 3 9" xfId="118"/>
    <cellStyle name="Normal 4" xfId="119"/>
    <cellStyle name="Normal 4 2" xfId="120"/>
    <cellStyle name="Normal 4 3" xfId="121"/>
    <cellStyle name="Normal 4 4" xfId="122"/>
    <cellStyle name="Normal 4 5" xfId="123"/>
    <cellStyle name="Normal 4 6" xfId="124"/>
    <cellStyle name="Normal 5" xfId="125"/>
    <cellStyle name="Normal 5 2" xfId="126"/>
    <cellStyle name="Normal 6" xfId="127"/>
    <cellStyle name="Normal 7" xfId="128"/>
    <cellStyle name="Normal 8" xfId="129"/>
    <cellStyle name="Normal 8 2" xfId="130"/>
    <cellStyle name="Normal 9" xfId="131"/>
    <cellStyle name="Normal 9 2" xfId="132"/>
    <cellStyle name="Normal 9 3" xfId="133"/>
    <cellStyle name="Normal 9 4" xfId="134"/>
    <cellStyle name="Normal 9 4 2" xfId="187"/>
    <cellStyle name="Normal 9 5" xfId="186"/>
    <cellStyle name="Normalny_Arkusz1" xfId="135"/>
    <cellStyle name="Note 2" xfId="136"/>
    <cellStyle name="Note 2 2" xfId="188"/>
    <cellStyle name="Note 2 2 2" xfId="259"/>
    <cellStyle name="Note 2 3" xfId="223"/>
    <cellStyle name="Note 2 3 2" xfId="292"/>
    <cellStyle name="Note 2 4" xfId="194"/>
    <cellStyle name="Note 2 4 2" xfId="264"/>
    <cellStyle name="Note 2 5" xfId="225"/>
    <cellStyle name="Note 2 5 2" xfId="294"/>
    <cellStyle name="Note 2 6" xfId="196"/>
    <cellStyle name="Note 2 6 2" xfId="266"/>
    <cellStyle name="Note 2 7" xfId="229"/>
    <cellStyle name="Note 2 7 2" xfId="298"/>
    <cellStyle name="Output 2" xfId="137"/>
    <cellStyle name="Output 2 2" xfId="189"/>
    <cellStyle name="Output 2 2 2" xfId="260"/>
    <cellStyle name="Output 2 3" xfId="224"/>
    <cellStyle name="Output 2 3 2" xfId="293"/>
    <cellStyle name="Output 2 4" xfId="193"/>
    <cellStyle name="Output 2 4 2" xfId="263"/>
    <cellStyle name="Output 2 5" xfId="226"/>
    <cellStyle name="Output 2 5 2" xfId="295"/>
    <cellStyle name="Output 2 6" xfId="195"/>
    <cellStyle name="Output 2 6 2" xfId="265"/>
    <cellStyle name="Output 2 7" xfId="227"/>
    <cellStyle name="Output 2 7 2" xfId="296"/>
    <cellStyle name="Parasts 2" xfId="191"/>
    <cellStyle name="Percent 2" xfId="138"/>
    <cellStyle name="Percent 3" xfId="139"/>
    <cellStyle name="Percent 4" xfId="140"/>
    <cellStyle name="Percent 4 2" xfId="141"/>
    <cellStyle name="Position" xfId="142"/>
    <cellStyle name="Result" xfId="143"/>
    <cellStyle name="Result2" xfId="144"/>
    <cellStyle name="Standard_Anpassen der Amortisation" xfId="145"/>
    <cellStyle name="Stils 1" xfId="146"/>
    <cellStyle name="Style 1" xfId="147"/>
    <cellStyle name="Style 1 2" xfId="148"/>
    <cellStyle name="Style 1 2 2" xfId="149"/>
    <cellStyle name="Style 1 3" xfId="150"/>
    <cellStyle name="Style 2" xfId="151"/>
    <cellStyle name="Style 2 2" xfId="152"/>
    <cellStyle name="Style 2 3" xfId="153"/>
    <cellStyle name="Title 2" xfId="154"/>
    <cellStyle name="Total 2" xfId="155"/>
    <cellStyle name="Total 2 2" xfId="190"/>
    <cellStyle name="Total 2 2 2" xfId="261"/>
    <cellStyle name="Total 2 3" xfId="228"/>
    <cellStyle name="Total 2 3 2" xfId="297"/>
    <cellStyle name="Total 2 4" xfId="230"/>
    <cellStyle name="Total 2 4 2" xfId="299"/>
    <cellStyle name="Total 2 5" xfId="231"/>
    <cellStyle name="Total 2 5 2" xfId="300"/>
    <cellStyle name="Total 2 6" xfId="192"/>
    <cellStyle name="Total 2 6 2" xfId="262"/>
    <cellStyle name="Total 2 7" xfId="232"/>
    <cellStyle name="Total 2 7 2" xfId="301"/>
    <cellStyle name="Unit" xfId="156"/>
    <cellStyle name="Währung [0]_Compiling Utility Macros" xfId="157"/>
    <cellStyle name="Währung_Compiling Utility Macros" xfId="158"/>
    <cellStyle name="Warning Text 2" xfId="159"/>
    <cellStyle name="Обычный_2009-04-27_PED IESN" xfId="160"/>
    <cellStyle name="Стиль 1" xfId="161"/>
    <cellStyle name="Финансовый_izversta tame sendvicp." xfId="162"/>
  </cellStyles>
  <dxfs count="0"/>
  <tableStyles count="0" defaultTableStyle="TableStyleMedium9" defaultPivotStyle="PivotStyleLight16"/>
  <colors>
    <mruColors>
      <color rgb="FFF5F38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6</xdr:row>
      <xdr:rowOff>304800</xdr:rowOff>
    </xdr:from>
    <xdr:to>
      <xdr:col>4</xdr:col>
      <xdr:colOff>2057400</xdr:colOff>
      <xdr:row>9</xdr:row>
      <xdr:rowOff>156816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104900"/>
          <a:ext cx="1885950" cy="93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6</xdr:row>
      <xdr:rowOff>66675</xdr:rowOff>
    </xdr:from>
    <xdr:to>
      <xdr:col>9</xdr:col>
      <xdr:colOff>122168</xdr:colOff>
      <xdr:row>11</xdr:row>
      <xdr:rowOff>23605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104900"/>
          <a:ext cx="2027168" cy="100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38947</xdr:colOff>
      <xdr:row>5</xdr:row>
      <xdr:rowOff>41910</xdr:rowOff>
    </xdr:from>
    <xdr:to>
      <xdr:col>18</xdr:col>
      <xdr:colOff>33188</xdr:colOff>
      <xdr:row>8</xdr:row>
      <xdr:rowOff>134619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607" y="491490"/>
          <a:ext cx="1769701" cy="83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cuments\KVADRUM\1.%2520Aktu&#257;lie%2520objekti\Olaine\1.L&#299;gumi\1.1.%2520Ar%2520Pas&#363;t&#299;t&#257;ju\1.1.1%2520Pamatl&#299;gums\Olaines_sporta_nam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showZeros="0" tabSelected="1" workbookViewId="0">
      <pane ySplit="3" topLeftCell="A4" activePane="bottomLeft" state="frozen"/>
      <selection pane="bottomLeft" activeCell="J9" sqref="J9"/>
    </sheetView>
  </sheetViews>
  <sheetFormatPr defaultColWidth="9.140625" defaultRowHeight="12.75"/>
  <cols>
    <col min="1" max="1" width="16.28515625" customWidth="1"/>
    <col min="3" max="3" width="32.7109375" customWidth="1"/>
    <col min="4" max="4" width="13" customWidth="1"/>
    <col min="5" max="5" width="31.42578125" customWidth="1"/>
    <col min="6" max="6" width="3.42578125" customWidth="1"/>
  </cols>
  <sheetData>
    <row r="1" spans="1:10" s="46" customFormat="1" ht="39" customHeight="1">
      <c r="C1" s="140" t="s">
        <v>0</v>
      </c>
      <c r="D1" s="140"/>
      <c r="E1" s="140"/>
    </row>
    <row r="2" spans="1:10" s="46" customFormat="1" hidden="1">
      <c r="C2" s="140"/>
      <c r="D2" s="140"/>
      <c r="E2" s="140"/>
    </row>
    <row r="3" spans="1:10" ht="6" customHeight="1">
      <c r="A3" s="49"/>
      <c r="B3" s="49"/>
      <c r="C3" s="49"/>
      <c r="D3" s="13"/>
      <c r="E3" s="49"/>
      <c r="F3" s="49"/>
      <c r="G3" s="46"/>
      <c r="H3" s="46"/>
      <c r="I3" s="46"/>
      <c r="J3" s="46"/>
    </row>
    <row r="4" spans="1:10" ht="15.75">
      <c r="A4" s="146" t="s">
        <v>1</v>
      </c>
      <c r="B4" s="146"/>
      <c r="C4" s="146"/>
      <c r="D4" s="146"/>
      <c r="E4" s="146"/>
      <c r="F4" s="49"/>
      <c r="G4" s="46"/>
      <c r="H4" s="46"/>
      <c r="I4" s="46"/>
      <c r="J4" s="46"/>
    </row>
    <row r="5" spans="1:10" ht="6.75" customHeight="1">
      <c r="A5" s="49"/>
      <c r="B5" s="49"/>
      <c r="C5" s="49"/>
      <c r="D5" s="13"/>
      <c r="E5" s="49"/>
      <c r="F5" s="49"/>
      <c r="G5" s="46"/>
      <c r="H5" s="46"/>
      <c r="I5" s="46"/>
      <c r="J5" s="46"/>
    </row>
    <row r="6" spans="1:10" ht="34.5" customHeight="1">
      <c r="A6" s="137" t="s">
        <v>2</v>
      </c>
      <c r="B6" s="153" t="s">
        <v>3</v>
      </c>
      <c r="C6" s="153"/>
      <c r="D6" s="153"/>
      <c r="E6" s="153"/>
      <c r="F6" s="46"/>
      <c r="G6" s="46"/>
      <c r="H6" s="46"/>
      <c r="I6" s="46"/>
      <c r="J6" s="48"/>
    </row>
    <row r="7" spans="1:10" ht="39.950000000000003" customHeight="1">
      <c r="A7" s="137" t="s">
        <v>4</v>
      </c>
      <c r="B7" s="154" t="s">
        <v>5</v>
      </c>
      <c r="C7" s="155"/>
      <c r="D7" s="155"/>
      <c r="E7" s="155"/>
      <c r="F7" s="47"/>
      <c r="G7" s="47"/>
      <c r="H7" s="47"/>
      <c r="I7" s="47"/>
      <c r="J7" s="47"/>
    </row>
    <row r="8" spans="1:10" ht="21" customHeight="1">
      <c r="A8" s="137" t="s">
        <v>6</v>
      </c>
      <c r="B8" s="156" t="s">
        <v>7</v>
      </c>
      <c r="C8" s="156"/>
      <c r="D8" s="156"/>
      <c r="E8" s="156"/>
      <c r="F8" s="47"/>
      <c r="G8" s="47"/>
      <c r="H8" s="47"/>
      <c r="I8" s="47"/>
      <c r="J8" s="47"/>
    </row>
    <row r="9" spans="1:10" ht="23.25" customHeight="1">
      <c r="A9" s="137" t="s">
        <v>8</v>
      </c>
      <c r="B9" s="156" t="s">
        <v>9</v>
      </c>
      <c r="C9" s="156"/>
      <c r="D9" s="156"/>
      <c r="E9" s="156"/>
      <c r="F9" s="47"/>
      <c r="G9" s="47"/>
      <c r="H9" s="47"/>
      <c r="I9" s="38"/>
      <c r="J9" s="49"/>
    </row>
    <row r="10" spans="1:10" ht="20.25" customHeight="1">
      <c r="A10" s="49"/>
      <c r="B10" s="49"/>
      <c r="C10" s="12"/>
      <c r="D10" s="49"/>
      <c r="E10" s="49"/>
      <c r="F10" s="49"/>
      <c r="G10" s="46"/>
      <c r="H10" s="46"/>
      <c r="I10" s="46"/>
      <c r="J10" s="46"/>
    </row>
    <row r="11" spans="1:10" ht="21.75" customHeight="1" thickBot="1">
      <c r="A11" s="49"/>
      <c r="B11" s="49"/>
      <c r="C11" s="145" t="s">
        <v>10</v>
      </c>
      <c r="D11" s="145"/>
      <c r="E11" s="145"/>
      <c r="F11" s="49"/>
      <c r="G11" s="46"/>
      <c r="H11" s="46"/>
      <c r="I11" s="46"/>
      <c r="J11" s="46"/>
    </row>
    <row r="12" spans="1:10" ht="38.25" customHeight="1" thickBot="1">
      <c r="A12" s="22" t="s">
        <v>11</v>
      </c>
      <c r="B12" s="147" t="s">
        <v>12</v>
      </c>
      <c r="C12" s="148"/>
      <c r="D12" s="149"/>
      <c r="E12" s="23" t="s">
        <v>13</v>
      </c>
      <c r="F12" s="49"/>
      <c r="G12" s="46"/>
      <c r="H12" s="46"/>
      <c r="I12" s="46"/>
      <c r="J12" s="46"/>
    </row>
    <row r="13" spans="1:10" ht="27" customHeight="1">
      <c r="A13" s="30">
        <v>1</v>
      </c>
      <c r="B13" s="150" t="s">
        <v>14</v>
      </c>
      <c r="C13" s="150"/>
      <c r="D13" s="150"/>
      <c r="E13" s="31">
        <f>'Kopsavilkums 6LBN'!E20</f>
        <v>12591.6376</v>
      </c>
      <c r="F13" s="49"/>
      <c r="G13" s="46"/>
      <c r="H13" s="46"/>
      <c r="I13" s="46"/>
      <c r="J13" s="46"/>
    </row>
    <row r="14" spans="1:10" ht="15">
      <c r="A14" s="151" t="s">
        <v>15</v>
      </c>
      <c r="B14" s="151"/>
      <c r="C14" s="151"/>
      <c r="D14" s="32"/>
      <c r="E14" s="33">
        <f>SUM(E13:E13)</f>
        <v>12591.6376</v>
      </c>
      <c r="F14" s="49"/>
      <c r="G14" s="46"/>
      <c r="H14" s="46"/>
      <c r="I14" s="46"/>
      <c r="J14" s="46"/>
    </row>
    <row r="15" spans="1:10">
      <c r="A15" s="152" t="s">
        <v>16</v>
      </c>
      <c r="B15" s="152"/>
      <c r="C15" s="152"/>
      <c r="D15" s="34">
        <v>0.21</v>
      </c>
      <c r="E15" s="35">
        <f>ROUND(E14*D15,2)</f>
        <v>2644.24</v>
      </c>
      <c r="F15" s="49"/>
      <c r="G15" s="46"/>
      <c r="H15" s="46"/>
      <c r="I15" s="46"/>
      <c r="J15" s="46"/>
    </row>
    <row r="16" spans="1:10" ht="15.75">
      <c r="A16" s="142" t="s">
        <v>17</v>
      </c>
      <c r="B16" s="143"/>
      <c r="C16" s="143"/>
      <c r="D16" s="144"/>
      <c r="E16" s="36">
        <f>E15+E14</f>
        <v>15235.8776</v>
      </c>
      <c r="F16" s="49"/>
      <c r="G16" s="46"/>
      <c r="H16" s="46"/>
      <c r="I16" s="46"/>
      <c r="J16" s="46"/>
    </row>
    <row r="17" spans="1:6" ht="8.25" customHeight="1">
      <c r="A17" s="49"/>
      <c r="B17" s="49"/>
      <c r="C17" s="49"/>
      <c r="D17" s="13"/>
      <c r="E17" s="49"/>
      <c r="F17" s="49"/>
    </row>
    <row r="18" spans="1:6" ht="15">
      <c r="A18" s="63" t="s">
        <v>18</v>
      </c>
      <c r="B18" s="62"/>
      <c r="C18" s="46"/>
      <c r="D18" s="46"/>
      <c r="E18" s="64" t="s">
        <v>19</v>
      </c>
      <c r="F18" s="62"/>
    </row>
    <row r="19" spans="1:6" ht="15">
      <c r="A19" s="65" t="s">
        <v>20</v>
      </c>
      <c r="B19" s="62"/>
      <c r="C19" s="46"/>
      <c r="D19" s="46"/>
      <c r="E19" s="135" t="s">
        <v>7</v>
      </c>
      <c r="F19" s="62"/>
    </row>
    <row r="20" spans="1:6" ht="15">
      <c r="A20" s="65" t="s">
        <v>21</v>
      </c>
      <c r="B20" s="62"/>
      <c r="C20" s="46"/>
      <c r="D20" s="141" t="s">
        <v>22</v>
      </c>
      <c r="E20" s="141"/>
      <c r="F20" s="141"/>
    </row>
    <row r="21" spans="1:6" ht="15">
      <c r="A21" s="65"/>
      <c r="B21" s="62"/>
      <c r="C21" s="46"/>
      <c r="D21" s="46"/>
      <c r="E21" s="2"/>
      <c r="F21" s="46"/>
    </row>
    <row r="22" spans="1:6" ht="15">
      <c r="A22" s="65" t="s">
        <v>23</v>
      </c>
      <c r="B22" s="62"/>
      <c r="C22" s="46"/>
      <c r="D22" s="65" t="s">
        <v>24</v>
      </c>
      <c r="E22" s="65"/>
      <c r="F22" s="46"/>
    </row>
    <row r="23" spans="1:6" ht="7.5" customHeight="1">
      <c r="A23" s="66"/>
      <c r="B23" s="67"/>
      <c r="C23" s="46"/>
      <c r="D23" s="46"/>
      <c r="E23" s="2"/>
      <c r="F23" s="67"/>
    </row>
    <row r="24" spans="1:6" ht="15">
      <c r="A24" s="46"/>
      <c r="B24" s="46"/>
      <c r="C24" s="65" t="s">
        <v>25</v>
      </c>
      <c r="D24" s="46"/>
      <c r="E24" s="2"/>
      <c r="F24" s="2"/>
    </row>
  </sheetData>
  <sheetProtection formatCells="0" formatColumns="0" formatRows="0" insertColumns="0" insertRows="0" insertHyperlinks="0" deleteColumns="0" deleteRows="0" sort="0" autoFilter="0" pivotTables="0"/>
  <mergeCells count="13">
    <mergeCell ref="C1:E2"/>
    <mergeCell ref="D20:F20"/>
    <mergeCell ref="A16:D16"/>
    <mergeCell ref="C11:E11"/>
    <mergeCell ref="A4:E4"/>
    <mergeCell ref="B12:D12"/>
    <mergeCell ref="B13:D13"/>
    <mergeCell ref="A14:C14"/>
    <mergeCell ref="A15:C15"/>
    <mergeCell ref="B6:E6"/>
    <mergeCell ref="B7:E7"/>
    <mergeCell ref="B8:E8"/>
    <mergeCell ref="B9:E9"/>
  </mergeCells>
  <printOptions horizontalCentered="1"/>
  <pageMargins left="0.25" right="0.25" top="0.75" bottom="0.75" header="0.3" footer="0.3"/>
  <pageSetup paperSize="9" scale="105" orientation="landscape" r:id="rId1"/>
  <headerFooter alignWithMargins="0">
    <oddFooter>&amp;C&amp;8Tāme &amp;A; Lapa &amp;P(&amp;N)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2"/>
  <sheetViews>
    <sheetView showZeros="0" workbookViewId="0">
      <pane ySplit="3" topLeftCell="A16" activePane="bottomLeft" state="frozen"/>
      <selection pane="bottomLeft" activeCell="B32" sqref="B32:F32"/>
    </sheetView>
  </sheetViews>
  <sheetFormatPr defaultColWidth="9.140625" defaultRowHeight="12.75"/>
  <cols>
    <col min="1" max="1" width="6.42578125" customWidth="1"/>
    <col min="2" max="2" width="9.7109375" customWidth="1"/>
    <col min="3" max="3" width="19.85546875" customWidth="1"/>
    <col min="4" max="4" width="11.85546875" customWidth="1"/>
    <col min="5" max="6" width="10.42578125" customWidth="1"/>
    <col min="7" max="7" width="9.7109375" customWidth="1"/>
    <col min="8" max="8" width="9" customWidth="1"/>
    <col min="9" max="9" width="10.28515625" customWidth="1"/>
    <col min="10" max="10" width="5.42578125" customWidth="1"/>
  </cols>
  <sheetData>
    <row r="1" spans="1:13" s="46" customFormat="1">
      <c r="F1" s="140" t="s">
        <v>26</v>
      </c>
      <c r="G1" s="140"/>
      <c r="H1" s="140"/>
      <c r="I1" s="140"/>
      <c r="J1" s="140"/>
    </row>
    <row r="2" spans="1:13" s="46" customFormat="1" ht="54" customHeight="1">
      <c r="F2" s="140"/>
      <c r="G2" s="140"/>
      <c r="H2" s="140"/>
      <c r="I2" s="140"/>
      <c r="J2" s="140"/>
    </row>
    <row r="3" spans="1:13" ht="17.25">
      <c r="A3" s="177" t="s">
        <v>27</v>
      </c>
      <c r="B3" s="177"/>
      <c r="C3" s="177"/>
      <c r="D3" s="177"/>
      <c r="E3" s="177"/>
      <c r="F3" s="177"/>
      <c r="G3" s="177"/>
      <c r="H3" s="177"/>
      <c r="I3" s="177"/>
      <c r="J3" s="49"/>
      <c r="K3" s="46"/>
      <c r="L3" s="46"/>
      <c r="M3" s="46"/>
    </row>
    <row r="4" spans="1:13" ht="3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6"/>
      <c r="L4" s="46"/>
      <c r="M4" s="46"/>
    </row>
    <row r="5" spans="1:13" ht="33.75" customHeight="1">
      <c r="A5" s="12" t="s">
        <v>2</v>
      </c>
      <c r="B5" s="49"/>
      <c r="C5" s="166" t="s">
        <v>3</v>
      </c>
      <c r="D5" s="166"/>
      <c r="E5" s="166"/>
      <c r="F5" s="166"/>
      <c r="G5" s="166"/>
      <c r="H5" s="166"/>
      <c r="I5" s="166"/>
      <c r="J5" s="166"/>
      <c r="K5" s="46"/>
      <c r="L5" s="46"/>
      <c r="M5" s="46"/>
    </row>
    <row r="6" spans="1:13" ht="39" customHeight="1">
      <c r="A6" s="169" t="s">
        <v>28</v>
      </c>
      <c r="B6" s="169"/>
      <c r="C6" s="166" t="s">
        <v>5</v>
      </c>
      <c r="D6" s="166"/>
      <c r="E6" s="166"/>
      <c r="F6" s="166"/>
      <c r="G6" s="166"/>
      <c r="H6" s="166"/>
      <c r="I6" s="166"/>
      <c r="J6" s="166"/>
      <c r="K6" s="46"/>
      <c r="L6" s="46"/>
      <c r="M6" s="46"/>
    </row>
    <row r="7" spans="1:13" ht="24" customHeight="1">
      <c r="A7" s="169" t="s">
        <v>6</v>
      </c>
      <c r="B7" s="169"/>
      <c r="C7" s="170" t="s">
        <v>7</v>
      </c>
      <c r="D7" s="170"/>
      <c r="E7" s="170"/>
      <c r="F7" s="170"/>
      <c r="G7" s="170"/>
      <c r="H7" s="170"/>
      <c r="I7" s="170"/>
      <c r="J7" s="170"/>
      <c r="K7" s="46"/>
      <c r="L7" s="46"/>
      <c r="M7" s="46"/>
    </row>
    <row r="8" spans="1:13" ht="19.5" customHeight="1">
      <c r="A8" s="169" t="s">
        <v>8</v>
      </c>
      <c r="B8" s="169"/>
      <c r="C8" s="170" t="s">
        <v>9</v>
      </c>
      <c r="D8" s="170"/>
      <c r="E8" s="170"/>
      <c r="F8" s="170"/>
      <c r="G8" s="170"/>
      <c r="H8" s="170"/>
      <c r="I8" s="38"/>
      <c r="J8" s="49"/>
      <c r="K8" s="46"/>
      <c r="L8" s="46"/>
      <c r="M8" s="46"/>
    </row>
    <row r="9" spans="1:13" ht="13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6"/>
      <c r="L9" s="46"/>
      <c r="M9" s="46"/>
    </row>
    <row r="10" spans="1:13">
      <c r="A10" s="49"/>
      <c r="B10" s="49"/>
      <c r="C10" s="49"/>
      <c r="D10" s="49"/>
      <c r="E10" s="137" t="s">
        <v>29</v>
      </c>
      <c r="F10" s="14">
        <f>E20</f>
        <v>12591.6376</v>
      </c>
      <c r="G10" s="49"/>
      <c r="H10" s="49"/>
      <c r="I10" s="49"/>
      <c r="J10" s="49"/>
      <c r="K10" s="46"/>
      <c r="L10" s="46"/>
      <c r="M10" s="46"/>
    </row>
    <row r="11" spans="1:13">
      <c r="A11" s="49"/>
      <c r="B11" s="49"/>
      <c r="C11" s="49"/>
      <c r="D11" s="49"/>
      <c r="E11" s="137" t="s">
        <v>30</v>
      </c>
      <c r="F11" s="14">
        <f>I16</f>
        <v>823.4</v>
      </c>
      <c r="G11" s="49"/>
      <c r="H11" s="49"/>
      <c r="I11" s="49"/>
      <c r="J11" s="49"/>
      <c r="K11" s="46"/>
      <c r="L11" s="46"/>
      <c r="M11" s="46"/>
    </row>
    <row r="12" spans="1:13" ht="15.75" customHeight="1" thickBot="1">
      <c r="A12" s="49"/>
      <c r="B12" s="49"/>
      <c r="C12" s="49"/>
      <c r="D12" s="49"/>
      <c r="E12" s="145" t="s">
        <v>31</v>
      </c>
      <c r="F12" s="145"/>
      <c r="G12" s="145"/>
      <c r="H12" s="145"/>
      <c r="I12" s="145"/>
      <c r="J12" s="49"/>
      <c r="K12" s="46"/>
      <c r="L12" s="46"/>
      <c r="M12" s="46"/>
    </row>
    <row r="13" spans="1:13" ht="11.25" customHeight="1">
      <c r="A13" s="178" t="s">
        <v>32</v>
      </c>
      <c r="B13" s="157" t="s">
        <v>33</v>
      </c>
      <c r="C13" s="158"/>
      <c r="D13" s="159"/>
      <c r="E13" s="180" t="s">
        <v>34</v>
      </c>
      <c r="F13" s="180" t="s">
        <v>35</v>
      </c>
      <c r="G13" s="180"/>
      <c r="H13" s="180"/>
      <c r="I13" s="167" t="s">
        <v>36</v>
      </c>
      <c r="J13" s="49"/>
      <c r="K13" s="46"/>
      <c r="L13" s="46"/>
      <c r="M13" s="46"/>
    </row>
    <row r="14" spans="1:13" ht="24" customHeight="1">
      <c r="A14" s="179"/>
      <c r="B14" s="160"/>
      <c r="C14" s="161"/>
      <c r="D14" s="162"/>
      <c r="E14" s="181"/>
      <c r="F14" s="136" t="s">
        <v>37</v>
      </c>
      <c r="G14" s="136" t="s">
        <v>38</v>
      </c>
      <c r="H14" s="136" t="s">
        <v>39</v>
      </c>
      <c r="I14" s="168"/>
      <c r="J14" s="49"/>
      <c r="K14" s="48"/>
      <c r="L14" s="47"/>
      <c r="M14" s="47"/>
    </row>
    <row r="15" spans="1:13" ht="26.25" customHeight="1" thickBot="1">
      <c r="A15" s="118">
        <v>1</v>
      </c>
      <c r="B15" s="163" t="s">
        <v>14</v>
      </c>
      <c r="C15" s="164"/>
      <c r="D15" s="165"/>
      <c r="E15" s="119">
        <f>F15+G15+H15</f>
        <v>11446.94</v>
      </c>
      <c r="F15" s="119">
        <f>Tāme!O78</f>
        <v>6773.5300000000007</v>
      </c>
      <c r="G15" s="119">
        <f>Tāme!P78</f>
        <v>590.9</v>
      </c>
      <c r="H15" s="119">
        <f>Tāme!Q78</f>
        <v>4082.5099999999998</v>
      </c>
      <c r="I15" s="120">
        <f>Tāme!N78</f>
        <v>823.4</v>
      </c>
      <c r="J15" s="49"/>
      <c r="K15" s="170"/>
      <c r="L15" s="170"/>
      <c r="M15" s="170"/>
    </row>
    <row r="16" spans="1:13" ht="15.75" thickBot="1">
      <c r="A16" s="171" t="s">
        <v>15</v>
      </c>
      <c r="B16" s="172"/>
      <c r="C16" s="172"/>
      <c r="D16" s="174"/>
      <c r="E16" s="15">
        <f>SUM(E15:E15)</f>
        <v>11446.94</v>
      </c>
      <c r="F16" s="16">
        <f>SUM(F15:F15)</f>
        <v>6773.5300000000007</v>
      </c>
      <c r="G16" s="16">
        <f>SUM(G15:G15)</f>
        <v>590.9</v>
      </c>
      <c r="H16" s="16">
        <f>SUM(H15:H15)</f>
        <v>4082.5099999999998</v>
      </c>
      <c r="I16" s="17">
        <f>SUM(I15:I15)</f>
        <v>823.4</v>
      </c>
      <c r="J16" s="49"/>
      <c r="K16" s="46"/>
      <c r="L16" s="46"/>
      <c r="M16" s="46"/>
    </row>
    <row r="17" spans="1:10" ht="13.5" thickBot="1">
      <c r="A17" s="175" t="s">
        <v>40</v>
      </c>
      <c r="B17" s="176"/>
      <c r="C17" s="176"/>
      <c r="D17" s="21">
        <v>0.03</v>
      </c>
      <c r="E17" s="26">
        <f>ROUND(E16*D17,2)</f>
        <v>343.41</v>
      </c>
      <c r="F17" s="49"/>
      <c r="G17" s="49"/>
      <c r="H17" s="49"/>
      <c r="I17" s="49"/>
      <c r="J17" s="49"/>
    </row>
    <row r="18" spans="1:10" ht="13.5" thickBot="1">
      <c r="A18" s="175" t="s">
        <v>41</v>
      </c>
      <c r="B18" s="176"/>
      <c r="C18" s="176"/>
      <c r="D18" s="21">
        <v>0.04</v>
      </c>
      <c r="E18" s="26">
        <f>E16*D18</f>
        <v>457.87760000000003</v>
      </c>
      <c r="F18" s="49"/>
      <c r="G18" s="49"/>
      <c r="H18" s="49"/>
      <c r="I18" s="49"/>
      <c r="J18" s="49"/>
    </row>
    <row r="19" spans="1:10" ht="13.5" thickBot="1">
      <c r="A19" s="175" t="s">
        <v>42</v>
      </c>
      <c r="B19" s="176"/>
      <c r="C19" s="176"/>
      <c r="D19" s="21">
        <v>0.03</v>
      </c>
      <c r="E19" s="26">
        <f>ROUND(E16*D19,2)</f>
        <v>343.41</v>
      </c>
      <c r="F19" s="49"/>
      <c r="G19" s="49"/>
      <c r="H19" s="49"/>
      <c r="I19" s="49"/>
      <c r="J19" s="49"/>
    </row>
    <row r="20" spans="1:10" ht="16.5" thickTop="1" thickBot="1">
      <c r="A20" s="171" t="s">
        <v>17</v>
      </c>
      <c r="B20" s="172"/>
      <c r="C20" s="172"/>
      <c r="D20" s="173"/>
      <c r="E20" s="18">
        <f>SUM(E16:E19)</f>
        <v>12591.6376</v>
      </c>
      <c r="F20" s="49"/>
      <c r="G20" s="49"/>
      <c r="H20" s="49"/>
      <c r="I20" s="49"/>
      <c r="J20" s="49"/>
    </row>
    <row r="21" spans="1:10" ht="9.75" customHeight="1">
      <c r="A21" s="49"/>
      <c r="B21" s="49"/>
      <c r="C21" s="49"/>
      <c r="D21" s="49"/>
      <c r="E21" s="49"/>
      <c r="F21" s="19"/>
      <c r="G21" s="20"/>
      <c r="H21" s="19"/>
      <c r="I21" s="20"/>
      <c r="J21" s="49"/>
    </row>
    <row r="22" spans="1:10" ht="15.75">
      <c r="A22" s="49"/>
      <c r="B22" s="46"/>
      <c r="C22" s="46"/>
      <c r="D22" s="24" t="s">
        <v>43</v>
      </c>
      <c r="E22" s="52" t="s">
        <v>44</v>
      </c>
      <c r="F22" s="49"/>
      <c r="G22" s="13"/>
      <c r="H22" s="49"/>
      <c r="I22" s="49"/>
      <c r="J22" s="46"/>
    </row>
    <row r="23" spans="1:10" ht="12" customHeight="1">
      <c r="A23" s="46"/>
      <c r="B23" s="24"/>
      <c r="C23" s="25"/>
      <c r="D23" s="49"/>
      <c r="E23" s="13"/>
      <c r="F23" s="49"/>
      <c r="G23" s="49"/>
      <c r="H23" s="46"/>
      <c r="I23" s="46"/>
      <c r="J23" s="46"/>
    </row>
    <row r="24" spans="1:10" ht="15">
      <c r="A24" s="46"/>
      <c r="B24" s="63" t="s">
        <v>18</v>
      </c>
      <c r="C24" s="62"/>
      <c r="D24" s="46"/>
      <c r="E24" s="46"/>
      <c r="F24" s="46"/>
      <c r="G24" s="46"/>
      <c r="H24" s="64" t="s">
        <v>19</v>
      </c>
      <c r="I24" s="46"/>
      <c r="J24" s="46"/>
    </row>
    <row r="25" spans="1:10" ht="15">
      <c r="A25" s="46"/>
      <c r="B25" s="65" t="s">
        <v>20</v>
      </c>
      <c r="C25" s="62"/>
      <c r="D25" s="46"/>
      <c r="E25" s="46"/>
      <c r="F25" s="46"/>
      <c r="G25" s="46"/>
      <c r="H25" s="135" t="s">
        <v>7</v>
      </c>
      <c r="I25" s="46"/>
      <c r="J25" s="46"/>
    </row>
    <row r="26" spans="1:10" ht="15">
      <c r="A26" s="46"/>
      <c r="B26" s="65" t="s">
        <v>21</v>
      </c>
      <c r="C26" s="62"/>
      <c r="D26" s="46"/>
      <c r="E26" s="46"/>
      <c r="F26" s="46"/>
      <c r="G26" s="46"/>
      <c r="H26" s="141" t="s">
        <v>22</v>
      </c>
      <c r="I26" s="141"/>
      <c r="J26" s="141"/>
    </row>
    <row r="27" spans="1:10" ht="15">
      <c r="A27" s="46"/>
      <c r="B27" s="65"/>
      <c r="C27" s="62"/>
      <c r="D27" s="46"/>
      <c r="E27" s="46"/>
      <c r="F27" s="2"/>
      <c r="G27" s="46"/>
      <c r="H27" s="46"/>
      <c r="I27" s="46"/>
      <c r="J27" s="46"/>
    </row>
    <row r="28" spans="1:10" ht="15">
      <c r="A28" s="46"/>
      <c r="B28" s="65" t="s">
        <v>23</v>
      </c>
      <c r="C28" s="62"/>
      <c r="D28" s="46"/>
      <c r="E28" s="46"/>
      <c r="F28" s="46"/>
      <c r="G28" s="65" t="s">
        <v>24</v>
      </c>
      <c r="H28" s="65"/>
      <c r="I28" s="46"/>
      <c r="J28" s="46"/>
    </row>
    <row r="29" spans="1:10">
      <c r="A29" s="46"/>
      <c r="B29" s="66"/>
      <c r="C29" s="67"/>
      <c r="D29" s="46"/>
      <c r="E29" s="46"/>
      <c r="F29" s="2"/>
      <c r="G29" s="67"/>
      <c r="H29" s="46"/>
      <c r="I29" s="46"/>
      <c r="J29" s="46"/>
    </row>
    <row r="30" spans="1:10" ht="15">
      <c r="A30" s="46"/>
      <c r="B30" s="46"/>
      <c r="C30" s="46"/>
      <c r="D30" s="65" t="s">
        <v>25</v>
      </c>
      <c r="E30" s="46"/>
      <c r="F30" s="2"/>
      <c r="G30" s="2"/>
      <c r="H30" s="46"/>
      <c r="I30" s="46"/>
      <c r="J30" s="46"/>
    </row>
    <row r="32" spans="1:10" ht="58.5" customHeight="1">
      <c r="B32" s="207"/>
      <c r="C32" s="207"/>
      <c r="D32" s="205"/>
      <c r="F32" s="206"/>
    </row>
  </sheetData>
  <sheetProtection formatCells="0" formatColumns="0" formatRows="0" insertColumns="0" insertRows="0" insertHyperlinks="0" deleteColumns="0" deleteRows="0" sort="0" autoFilter="0" pivotTables="0"/>
  <mergeCells count="24">
    <mergeCell ref="B32:C32"/>
    <mergeCell ref="F1:J2"/>
    <mergeCell ref="K15:M15"/>
    <mergeCell ref="A20:D20"/>
    <mergeCell ref="A16:D16"/>
    <mergeCell ref="A17:C17"/>
    <mergeCell ref="A19:C19"/>
    <mergeCell ref="A18:C18"/>
    <mergeCell ref="A3:I3"/>
    <mergeCell ref="A13:A14"/>
    <mergeCell ref="E13:E14"/>
    <mergeCell ref="F13:H13"/>
    <mergeCell ref="E12:I12"/>
    <mergeCell ref="C8:H8"/>
    <mergeCell ref="C7:J7"/>
    <mergeCell ref="C5:J5"/>
    <mergeCell ref="H26:J26"/>
    <mergeCell ref="B13:D14"/>
    <mergeCell ref="B15:D15"/>
    <mergeCell ref="C6:J6"/>
    <mergeCell ref="I13:I14"/>
    <mergeCell ref="A6:B6"/>
    <mergeCell ref="A7:B7"/>
    <mergeCell ref="A8:B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&amp;C&amp;8Tāme &amp;A; Lapa &amp;P(&amp;N)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91"/>
  <sheetViews>
    <sheetView showZeros="0" zoomScale="107" zoomScaleNormal="107" zoomScalePageLayoutView="107" workbookViewId="0">
      <pane ySplit="12" topLeftCell="A88" activePane="bottomLeft" state="frozen"/>
      <selection pane="bottomLeft" activeCell="C96" sqref="C96"/>
    </sheetView>
  </sheetViews>
  <sheetFormatPr defaultColWidth="9.140625" defaultRowHeight="12.75"/>
  <cols>
    <col min="1" max="1" width="3.42578125" customWidth="1"/>
    <col min="2" max="2" width="5.28515625" style="46" customWidth="1"/>
    <col min="3" max="3" width="39.42578125" customWidth="1"/>
    <col min="4" max="4" width="10.28515625" style="46" customWidth="1"/>
    <col min="5" max="5" width="6.28515625" customWidth="1"/>
    <col min="6" max="7" width="8" style="2" customWidth="1"/>
    <col min="8" max="8" width="6.7109375" style="2" customWidth="1"/>
    <col min="9" max="9" width="8.140625" customWidth="1"/>
    <col min="10" max="10" width="8.140625" style="46" customWidth="1"/>
    <col min="11" max="11" width="8.7109375" customWidth="1"/>
    <col min="12" max="12" width="9.7109375" customWidth="1"/>
    <col min="13" max="13" width="9.140625" style="5" customWidth="1"/>
    <col min="14" max="14" width="7.7109375" style="5" customWidth="1"/>
    <col min="15" max="15" width="8.42578125" style="29" customWidth="1"/>
    <col min="16" max="16" width="8" customWidth="1"/>
    <col min="17" max="17" width="8.7109375" style="29" customWidth="1"/>
    <col min="18" max="18" width="9.42578125" style="6" customWidth="1"/>
    <col min="19" max="19" width="7.28515625" customWidth="1"/>
  </cols>
  <sheetData>
    <row r="1" spans="1:18" s="46" customFormat="1">
      <c r="F1" s="2"/>
      <c r="G1" s="2"/>
      <c r="H1" s="2"/>
      <c r="L1" s="140" t="s">
        <v>45</v>
      </c>
      <c r="M1" s="140"/>
      <c r="N1" s="140"/>
      <c r="O1" s="140"/>
      <c r="P1" s="140"/>
      <c r="Q1" s="140"/>
      <c r="R1" s="140"/>
    </row>
    <row r="2" spans="1:18" s="46" customFormat="1" ht="42" customHeight="1">
      <c r="F2" s="2"/>
      <c r="G2" s="2"/>
      <c r="H2" s="2"/>
      <c r="L2" s="140"/>
      <c r="M2" s="140"/>
      <c r="N2" s="140"/>
      <c r="O2" s="140"/>
      <c r="P2" s="140"/>
      <c r="Q2" s="140"/>
      <c r="R2" s="140"/>
    </row>
    <row r="3" spans="1:18" ht="7.5" customHeight="1">
      <c r="A3" s="46"/>
      <c r="C3" s="46"/>
      <c r="E3" s="46"/>
      <c r="I3" s="46"/>
      <c r="K3" s="46"/>
      <c r="L3" s="46"/>
      <c r="M3" s="48"/>
      <c r="N3" s="48"/>
      <c r="P3" s="46"/>
    </row>
    <row r="4" spans="1:18" ht="13.5" customHeight="1">
      <c r="A4" s="1"/>
      <c r="B4" s="1"/>
      <c r="C4" s="199" t="s">
        <v>46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P4" s="46"/>
    </row>
    <row r="5" spans="1:18" ht="15" customHeight="1">
      <c r="A5" s="46"/>
      <c r="C5" s="3" t="s">
        <v>8</v>
      </c>
      <c r="D5" s="170" t="s">
        <v>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46"/>
      <c r="R5" s="8"/>
    </row>
    <row r="6" spans="1:18" ht="12" customHeight="1">
      <c r="A6" s="46"/>
      <c r="C6" s="7" t="s">
        <v>47</v>
      </c>
      <c r="D6" s="170" t="s">
        <v>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46"/>
    </row>
    <row r="7" spans="1:18" ht="35.25" customHeight="1">
      <c r="A7" s="46"/>
      <c r="C7" s="51" t="s">
        <v>48</v>
      </c>
      <c r="D7" s="166" t="s">
        <v>3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46"/>
    </row>
    <row r="8" spans="1:18" ht="12" customHeight="1">
      <c r="A8" s="46"/>
      <c r="C8" s="7" t="s">
        <v>49</v>
      </c>
      <c r="D8" s="184" t="s">
        <v>50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46"/>
    </row>
    <row r="9" spans="1:18" ht="33.950000000000003" customHeight="1">
      <c r="A9" s="46"/>
      <c r="C9" s="3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46"/>
    </row>
    <row r="10" spans="1:18" ht="15.75" customHeight="1" thickBot="1">
      <c r="A10" s="46"/>
      <c r="C10" s="28" t="s">
        <v>51</v>
      </c>
      <c r="D10" s="28"/>
      <c r="E10" s="11"/>
      <c r="F10" s="11"/>
      <c r="G10" s="11"/>
      <c r="H10" s="11"/>
      <c r="I10" s="46"/>
      <c r="K10" s="46"/>
      <c r="L10" s="200" t="s">
        <v>52</v>
      </c>
      <c r="M10" s="200"/>
      <c r="N10" s="200"/>
      <c r="O10" s="200"/>
      <c r="P10" s="10"/>
      <c r="Q10" s="9" t="s">
        <v>53</v>
      </c>
      <c r="R10" s="27">
        <f>R78</f>
        <v>11446.939999999999</v>
      </c>
    </row>
    <row r="11" spans="1:18" s="4" customFormat="1" ht="13.35" customHeight="1">
      <c r="A11" s="189" t="s">
        <v>54</v>
      </c>
      <c r="B11" s="197" t="s">
        <v>55</v>
      </c>
      <c r="C11" s="191" t="s">
        <v>56</v>
      </c>
      <c r="D11" s="182" t="s">
        <v>57</v>
      </c>
      <c r="E11" s="193" t="s">
        <v>58</v>
      </c>
      <c r="F11" s="195" t="s">
        <v>59</v>
      </c>
      <c r="G11" s="195" t="s">
        <v>60</v>
      </c>
      <c r="H11" s="203" t="s">
        <v>61</v>
      </c>
      <c r="I11" s="203"/>
      <c r="J11" s="203"/>
      <c r="K11" s="203"/>
      <c r="L11" s="203"/>
      <c r="M11" s="203"/>
      <c r="N11" s="139"/>
      <c r="O11" s="201" t="s">
        <v>62</v>
      </c>
      <c r="P11" s="201"/>
      <c r="Q11" s="201"/>
      <c r="R11" s="202"/>
    </row>
    <row r="12" spans="1:18" s="4" customFormat="1" ht="58.5" customHeight="1" thickBot="1">
      <c r="A12" s="190"/>
      <c r="B12" s="198"/>
      <c r="C12" s="192"/>
      <c r="D12" s="183"/>
      <c r="E12" s="194"/>
      <c r="F12" s="196"/>
      <c r="G12" s="196"/>
      <c r="H12" s="138" t="s">
        <v>63</v>
      </c>
      <c r="I12" s="55" t="s">
        <v>64</v>
      </c>
      <c r="J12" s="55" t="s">
        <v>65</v>
      </c>
      <c r="K12" s="55" t="s">
        <v>66</v>
      </c>
      <c r="L12" s="55" t="s">
        <v>67</v>
      </c>
      <c r="M12" s="55" t="s">
        <v>68</v>
      </c>
      <c r="N12" s="43" t="s">
        <v>63</v>
      </c>
      <c r="O12" s="55" t="s">
        <v>69</v>
      </c>
      <c r="P12" s="55" t="s">
        <v>66</v>
      </c>
      <c r="Q12" s="55" t="s">
        <v>67</v>
      </c>
      <c r="R12" s="44" t="s">
        <v>70</v>
      </c>
    </row>
    <row r="13" spans="1:18" s="4" customFormat="1" ht="41.25" customHeight="1">
      <c r="A13" s="91">
        <v>1</v>
      </c>
      <c r="B13" s="69"/>
      <c r="C13" s="70" t="s">
        <v>71</v>
      </c>
      <c r="D13" s="70"/>
      <c r="E13" s="71"/>
      <c r="F13" s="72"/>
      <c r="G13" s="73"/>
      <c r="H13" s="74"/>
      <c r="I13" s="75"/>
      <c r="J13" s="75"/>
      <c r="K13" s="76"/>
      <c r="L13" s="75"/>
      <c r="M13" s="77"/>
      <c r="N13" s="74"/>
      <c r="O13" s="78"/>
      <c r="P13" s="78"/>
      <c r="Q13" s="78"/>
      <c r="R13" s="79"/>
    </row>
    <row r="14" spans="1:18" s="54" customFormat="1" ht="27" customHeight="1">
      <c r="A14" s="58">
        <v>2</v>
      </c>
      <c r="B14" s="80" t="s">
        <v>72</v>
      </c>
      <c r="C14" s="59" t="s">
        <v>73</v>
      </c>
      <c r="D14" s="53" t="s">
        <v>74</v>
      </c>
      <c r="E14" s="57"/>
      <c r="F14" s="45"/>
      <c r="G14" s="56"/>
      <c r="H14" s="68"/>
      <c r="I14" s="61">
        <v>6.93</v>
      </c>
      <c r="J14" s="61">
        <v>11.74</v>
      </c>
      <c r="K14" s="42"/>
      <c r="L14" s="40"/>
      <c r="M14" s="39">
        <f t="shared" ref="M14" si="0">I14+K14+L14+J14</f>
        <v>18.670000000000002</v>
      </c>
      <c r="N14" s="50">
        <f t="shared" ref="N14:N15" si="1">ROUND(H14*F14,2)</f>
        <v>0</v>
      </c>
      <c r="O14" s="37">
        <f t="shared" ref="O14:O15" si="2">ROUND((J14+I14)*F14,2)</f>
        <v>0</v>
      </c>
      <c r="P14" s="37">
        <f t="shared" ref="P14" si="3">ROUND(K14*F14,2)</f>
        <v>0</v>
      </c>
      <c r="Q14" s="37">
        <f t="shared" ref="Q14" si="4">ROUND(L14*F14,2)</f>
        <v>0</v>
      </c>
      <c r="R14" s="41">
        <f t="shared" ref="R14" si="5">Q14+P14+O14</f>
        <v>0</v>
      </c>
    </row>
    <row r="15" spans="1:18" s="54" customFormat="1" ht="25.5" customHeight="1">
      <c r="A15" s="91">
        <v>3</v>
      </c>
      <c r="B15" s="81"/>
      <c r="C15" s="60" t="s">
        <v>75</v>
      </c>
      <c r="D15" s="60"/>
      <c r="E15" s="57" t="s">
        <v>76</v>
      </c>
      <c r="F15" s="45">
        <v>37</v>
      </c>
      <c r="G15" s="56">
        <f t="shared" ref="G15:G27" si="6">I15+J15</f>
        <v>6.93</v>
      </c>
      <c r="H15" s="50">
        <v>1</v>
      </c>
      <c r="I15" s="40">
        <v>6.93</v>
      </c>
      <c r="J15" s="40"/>
      <c r="K15" s="42"/>
      <c r="L15" s="40">
        <v>2.11</v>
      </c>
      <c r="M15" s="39">
        <f>I15+K15+L15+J15</f>
        <v>9.0399999999999991</v>
      </c>
      <c r="N15" s="50">
        <f t="shared" si="1"/>
        <v>37</v>
      </c>
      <c r="O15" s="37">
        <f t="shared" si="2"/>
        <v>256.41000000000003</v>
      </c>
      <c r="P15" s="37">
        <f>ROUND(K15*F15,2)</f>
        <v>0</v>
      </c>
      <c r="Q15" s="37">
        <f>ROUND(L15*F15,2)</f>
        <v>78.069999999999993</v>
      </c>
      <c r="R15" s="41">
        <f>Q15+P15+O15</f>
        <v>334.48</v>
      </c>
    </row>
    <row r="16" spans="1:18" s="54" customFormat="1" ht="15" customHeight="1">
      <c r="A16" s="58">
        <v>4</v>
      </c>
      <c r="B16" s="81"/>
      <c r="C16" s="60" t="s">
        <v>77</v>
      </c>
      <c r="D16" s="60"/>
      <c r="E16" s="57" t="s">
        <v>76</v>
      </c>
      <c r="F16" s="45">
        <v>7</v>
      </c>
      <c r="G16" s="56">
        <f t="shared" si="6"/>
        <v>6.93</v>
      </c>
      <c r="H16" s="68">
        <v>1</v>
      </c>
      <c r="I16" s="40">
        <v>6.93</v>
      </c>
      <c r="J16" s="40"/>
      <c r="K16" s="42"/>
      <c r="L16" s="40">
        <v>1.7</v>
      </c>
      <c r="M16" s="39">
        <f t="shared" ref="M16:M76" si="7">I16+K16+L16+J16</f>
        <v>8.629999999999999</v>
      </c>
      <c r="N16" s="50">
        <f t="shared" ref="N16:N76" si="8">ROUND(H16*F16,2)</f>
        <v>7</v>
      </c>
      <c r="O16" s="37">
        <f t="shared" ref="O16:O76" si="9">ROUND((J16+I16)*F16,2)</f>
        <v>48.51</v>
      </c>
      <c r="P16" s="37">
        <f t="shared" ref="P16:P76" si="10">ROUND(K16*F16,2)</f>
        <v>0</v>
      </c>
      <c r="Q16" s="37">
        <f t="shared" ref="Q16:Q76" si="11">ROUND(L16*F16,2)</f>
        <v>11.9</v>
      </c>
      <c r="R16" s="41">
        <f t="shared" ref="R16:R76" si="12">Q16+P16+O16</f>
        <v>60.41</v>
      </c>
    </row>
    <row r="17" spans="1:18" s="54" customFormat="1" ht="14.45" customHeight="1">
      <c r="A17" s="91">
        <v>5</v>
      </c>
      <c r="B17" s="81"/>
      <c r="C17" s="94" t="s">
        <v>78</v>
      </c>
      <c r="D17" s="60"/>
      <c r="E17" s="57" t="s">
        <v>76</v>
      </c>
      <c r="F17" s="45">
        <v>3.6</v>
      </c>
      <c r="G17" s="56">
        <f t="shared" si="6"/>
        <v>11.74</v>
      </c>
      <c r="H17" s="68">
        <v>1</v>
      </c>
      <c r="I17" s="40"/>
      <c r="J17" s="40">
        <v>11.74</v>
      </c>
      <c r="K17" s="42"/>
      <c r="L17" s="40">
        <v>16.5</v>
      </c>
      <c r="M17" s="39">
        <f t="shared" si="7"/>
        <v>28.240000000000002</v>
      </c>
      <c r="N17" s="50">
        <f t="shared" si="8"/>
        <v>3.6</v>
      </c>
      <c r="O17" s="37">
        <f t="shared" si="9"/>
        <v>42.26</v>
      </c>
      <c r="P17" s="37">
        <f t="shared" si="10"/>
        <v>0</v>
      </c>
      <c r="Q17" s="37">
        <f t="shared" si="11"/>
        <v>59.4</v>
      </c>
      <c r="R17" s="41">
        <f t="shared" si="12"/>
        <v>101.66</v>
      </c>
    </row>
    <row r="18" spans="1:18" s="54" customFormat="1" ht="27.75" customHeight="1">
      <c r="A18" s="58">
        <v>6</v>
      </c>
      <c r="B18" s="80" t="s">
        <v>72</v>
      </c>
      <c r="C18" s="59" t="s">
        <v>79</v>
      </c>
      <c r="D18" s="53" t="s">
        <v>74</v>
      </c>
      <c r="E18" s="57"/>
      <c r="F18" s="45"/>
      <c r="G18" s="56"/>
      <c r="H18" s="68"/>
      <c r="I18" s="61">
        <v>6.93</v>
      </c>
      <c r="J18" s="61">
        <v>11.74</v>
      </c>
      <c r="K18" s="42"/>
      <c r="L18" s="40"/>
      <c r="M18" s="39">
        <f t="shared" si="7"/>
        <v>18.670000000000002</v>
      </c>
      <c r="N18" s="50">
        <f t="shared" si="8"/>
        <v>0</v>
      </c>
      <c r="O18" s="37">
        <f t="shared" si="9"/>
        <v>0</v>
      </c>
      <c r="P18" s="37">
        <f t="shared" si="10"/>
        <v>0</v>
      </c>
      <c r="Q18" s="37">
        <f t="shared" si="11"/>
        <v>0</v>
      </c>
      <c r="R18" s="41">
        <f t="shared" si="12"/>
        <v>0</v>
      </c>
    </row>
    <row r="19" spans="1:18" s="54" customFormat="1" ht="26.1" customHeight="1">
      <c r="A19" s="91">
        <v>7</v>
      </c>
      <c r="B19" s="92"/>
      <c r="C19" s="93" t="s">
        <v>80</v>
      </c>
      <c r="D19" s="84"/>
      <c r="E19" s="85" t="s">
        <v>76</v>
      </c>
      <c r="F19" s="86">
        <v>31</v>
      </c>
      <c r="G19" s="87">
        <f t="shared" si="6"/>
        <v>6.93</v>
      </c>
      <c r="H19" s="90">
        <v>1</v>
      </c>
      <c r="I19" s="88">
        <v>6.93</v>
      </c>
      <c r="J19" s="88"/>
      <c r="K19" s="89"/>
      <c r="L19" s="88">
        <v>2.11</v>
      </c>
      <c r="M19" s="39">
        <f t="shared" si="7"/>
        <v>9.0399999999999991</v>
      </c>
      <c r="N19" s="50">
        <f t="shared" si="8"/>
        <v>31</v>
      </c>
      <c r="O19" s="37">
        <f t="shared" si="9"/>
        <v>214.83</v>
      </c>
      <c r="P19" s="37">
        <f t="shared" si="10"/>
        <v>0</v>
      </c>
      <c r="Q19" s="37">
        <f t="shared" si="11"/>
        <v>65.41</v>
      </c>
      <c r="R19" s="41">
        <f t="shared" si="12"/>
        <v>280.24</v>
      </c>
    </row>
    <row r="20" spans="1:18" s="54" customFormat="1" ht="14.45" customHeight="1">
      <c r="A20" s="58">
        <v>8</v>
      </c>
      <c r="B20" s="80"/>
      <c r="C20" s="60" t="s">
        <v>77</v>
      </c>
      <c r="D20" s="60"/>
      <c r="E20" s="57" t="s">
        <v>76</v>
      </c>
      <c r="F20" s="45">
        <v>7</v>
      </c>
      <c r="G20" s="56">
        <f t="shared" si="6"/>
        <v>6.93</v>
      </c>
      <c r="H20" s="68">
        <v>1</v>
      </c>
      <c r="I20" s="40">
        <v>6.93</v>
      </c>
      <c r="J20" s="40"/>
      <c r="K20" s="42"/>
      <c r="L20" s="40">
        <v>1.7</v>
      </c>
      <c r="M20" s="39">
        <f t="shared" si="7"/>
        <v>8.629999999999999</v>
      </c>
      <c r="N20" s="50">
        <f t="shared" si="8"/>
        <v>7</v>
      </c>
      <c r="O20" s="37">
        <f t="shared" si="9"/>
        <v>48.51</v>
      </c>
      <c r="P20" s="37">
        <f t="shared" si="10"/>
        <v>0</v>
      </c>
      <c r="Q20" s="37">
        <f t="shared" si="11"/>
        <v>11.9</v>
      </c>
      <c r="R20" s="41">
        <f t="shared" si="12"/>
        <v>60.41</v>
      </c>
    </row>
    <row r="21" spans="1:18" s="54" customFormat="1" ht="15" customHeight="1">
      <c r="A21" s="91">
        <v>9</v>
      </c>
      <c r="B21" s="81"/>
      <c r="C21" s="94" t="s">
        <v>78</v>
      </c>
      <c r="D21" s="102"/>
      <c r="E21" s="57" t="s">
        <v>76</v>
      </c>
      <c r="F21" s="45">
        <v>3.6</v>
      </c>
      <c r="G21" s="56">
        <f t="shared" si="6"/>
        <v>11.74</v>
      </c>
      <c r="H21" s="68">
        <v>1</v>
      </c>
      <c r="I21" s="40"/>
      <c r="J21" s="40">
        <v>11.74</v>
      </c>
      <c r="K21" s="42"/>
      <c r="L21" s="40">
        <v>16.5</v>
      </c>
      <c r="M21" s="39">
        <f t="shared" si="7"/>
        <v>28.240000000000002</v>
      </c>
      <c r="N21" s="50">
        <f t="shared" si="8"/>
        <v>3.6</v>
      </c>
      <c r="O21" s="37">
        <f t="shared" si="9"/>
        <v>42.26</v>
      </c>
      <c r="P21" s="37">
        <f t="shared" si="10"/>
        <v>0</v>
      </c>
      <c r="Q21" s="37">
        <f t="shared" si="11"/>
        <v>59.4</v>
      </c>
      <c r="R21" s="41">
        <f t="shared" si="12"/>
        <v>101.66</v>
      </c>
    </row>
    <row r="22" spans="1:18" s="54" customFormat="1" ht="36">
      <c r="A22" s="58">
        <v>10</v>
      </c>
      <c r="B22" s="80" t="s">
        <v>72</v>
      </c>
      <c r="C22" s="59" t="s">
        <v>81</v>
      </c>
      <c r="D22" s="53" t="s">
        <v>74</v>
      </c>
      <c r="E22" s="57"/>
      <c r="F22" s="45"/>
      <c r="G22" s="56"/>
      <c r="H22" s="68"/>
      <c r="I22" s="61">
        <v>6.93</v>
      </c>
      <c r="J22" s="61">
        <v>11.74</v>
      </c>
      <c r="K22" s="89"/>
      <c r="L22" s="88"/>
      <c r="M22" s="39">
        <f t="shared" si="7"/>
        <v>18.670000000000002</v>
      </c>
      <c r="N22" s="50">
        <f t="shared" si="8"/>
        <v>0</v>
      </c>
      <c r="O22" s="37">
        <f t="shared" si="9"/>
        <v>0</v>
      </c>
      <c r="P22" s="37">
        <f t="shared" si="10"/>
        <v>0</v>
      </c>
      <c r="Q22" s="37">
        <f t="shared" si="11"/>
        <v>0</v>
      </c>
      <c r="R22" s="41">
        <f t="shared" si="12"/>
        <v>0</v>
      </c>
    </row>
    <row r="23" spans="1:18" s="54" customFormat="1" ht="26.1" customHeight="1">
      <c r="A23" s="91">
        <v>11</v>
      </c>
      <c r="B23" s="101"/>
      <c r="C23" s="93" t="s">
        <v>82</v>
      </c>
      <c r="D23" s="93"/>
      <c r="E23" s="85" t="s">
        <v>76</v>
      </c>
      <c r="F23" s="86">
        <v>10</v>
      </c>
      <c r="G23" s="87">
        <f t="shared" si="6"/>
        <v>6.93</v>
      </c>
      <c r="H23" s="90">
        <v>1</v>
      </c>
      <c r="I23" s="88">
        <v>6.93</v>
      </c>
      <c r="J23" s="88"/>
      <c r="K23" s="89"/>
      <c r="L23" s="88">
        <v>2.11</v>
      </c>
      <c r="M23" s="39">
        <f t="shared" si="7"/>
        <v>9.0399999999999991</v>
      </c>
      <c r="N23" s="50">
        <f t="shared" si="8"/>
        <v>10</v>
      </c>
      <c r="O23" s="37">
        <f t="shared" si="9"/>
        <v>69.3</v>
      </c>
      <c r="P23" s="37">
        <f t="shared" si="10"/>
        <v>0</v>
      </c>
      <c r="Q23" s="37">
        <f t="shared" si="11"/>
        <v>21.1</v>
      </c>
      <c r="R23" s="41">
        <f t="shared" si="12"/>
        <v>90.4</v>
      </c>
    </row>
    <row r="24" spans="1:18" s="54" customFormat="1" ht="15.6" customHeight="1">
      <c r="A24" s="58">
        <v>12</v>
      </c>
      <c r="B24" s="104"/>
      <c r="C24" s="105" t="s">
        <v>83</v>
      </c>
      <c r="D24" s="106"/>
      <c r="E24" s="107" t="s">
        <v>76</v>
      </c>
      <c r="F24" s="108">
        <v>4</v>
      </c>
      <c r="G24" s="109">
        <f t="shared" si="6"/>
        <v>6.93</v>
      </c>
      <c r="H24" s="110">
        <v>1</v>
      </c>
      <c r="I24" s="98">
        <v>6.93</v>
      </c>
      <c r="J24" s="98"/>
      <c r="K24" s="111"/>
      <c r="L24" s="98">
        <v>1.7</v>
      </c>
      <c r="M24" s="39">
        <f t="shared" si="7"/>
        <v>8.629999999999999</v>
      </c>
      <c r="N24" s="50">
        <f t="shared" si="8"/>
        <v>4</v>
      </c>
      <c r="O24" s="37">
        <f t="shared" si="9"/>
        <v>27.72</v>
      </c>
      <c r="P24" s="37">
        <f t="shared" si="10"/>
        <v>0</v>
      </c>
      <c r="Q24" s="37">
        <f t="shared" si="11"/>
        <v>6.8</v>
      </c>
      <c r="R24" s="41">
        <f t="shared" si="12"/>
        <v>34.519999999999996</v>
      </c>
    </row>
    <row r="25" spans="1:18" s="54" customFormat="1" ht="36">
      <c r="A25" s="91">
        <v>13</v>
      </c>
      <c r="B25" s="80" t="s">
        <v>72</v>
      </c>
      <c r="C25" s="59" t="s">
        <v>84</v>
      </c>
      <c r="D25" s="53" t="s">
        <v>74</v>
      </c>
      <c r="E25" s="57"/>
      <c r="F25" s="45"/>
      <c r="G25" s="56"/>
      <c r="H25" s="68"/>
      <c r="I25" s="61">
        <v>6.93</v>
      </c>
      <c r="J25" s="61">
        <v>11.74</v>
      </c>
      <c r="K25" s="42"/>
      <c r="L25" s="40"/>
      <c r="M25" s="39">
        <f t="shared" si="7"/>
        <v>18.670000000000002</v>
      </c>
      <c r="N25" s="50">
        <f t="shared" si="8"/>
        <v>0</v>
      </c>
      <c r="O25" s="37">
        <f t="shared" si="9"/>
        <v>0</v>
      </c>
      <c r="P25" s="37">
        <f t="shared" si="10"/>
        <v>0</v>
      </c>
      <c r="Q25" s="37">
        <f t="shared" si="11"/>
        <v>0</v>
      </c>
      <c r="R25" s="41">
        <f t="shared" si="12"/>
        <v>0</v>
      </c>
    </row>
    <row r="26" spans="1:18" s="54" customFormat="1" ht="26.25" customHeight="1">
      <c r="A26" s="58">
        <v>14</v>
      </c>
      <c r="B26" s="92"/>
      <c r="C26" s="93" t="s">
        <v>85</v>
      </c>
      <c r="D26" s="84"/>
      <c r="E26" s="85" t="s">
        <v>76</v>
      </c>
      <c r="F26" s="86">
        <v>8</v>
      </c>
      <c r="G26" s="87">
        <f t="shared" si="6"/>
        <v>6.93</v>
      </c>
      <c r="H26" s="90">
        <v>1</v>
      </c>
      <c r="I26" s="88">
        <v>6.93</v>
      </c>
      <c r="J26" s="88"/>
      <c r="K26" s="89"/>
      <c r="L26" s="88">
        <v>2.11</v>
      </c>
      <c r="M26" s="39">
        <f t="shared" si="7"/>
        <v>9.0399999999999991</v>
      </c>
      <c r="N26" s="50">
        <f t="shared" si="8"/>
        <v>8</v>
      </c>
      <c r="O26" s="37">
        <f t="shared" si="9"/>
        <v>55.44</v>
      </c>
      <c r="P26" s="37">
        <f t="shared" si="10"/>
        <v>0</v>
      </c>
      <c r="Q26" s="37">
        <f t="shared" si="11"/>
        <v>16.88</v>
      </c>
      <c r="R26" s="41">
        <f t="shared" si="12"/>
        <v>72.319999999999993</v>
      </c>
    </row>
    <row r="27" spans="1:18" s="54" customFormat="1" ht="14.1" customHeight="1">
      <c r="A27" s="91">
        <v>15</v>
      </c>
      <c r="B27" s="112"/>
      <c r="C27" s="105" t="s">
        <v>86</v>
      </c>
      <c r="D27" s="106"/>
      <c r="E27" s="107" t="s">
        <v>76</v>
      </c>
      <c r="F27" s="108">
        <v>2</v>
      </c>
      <c r="G27" s="109">
        <f t="shared" si="6"/>
        <v>6.93</v>
      </c>
      <c r="H27" s="110">
        <v>1</v>
      </c>
      <c r="I27" s="98">
        <v>6.93</v>
      </c>
      <c r="J27" s="98"/>
      <c r="K27" s="111"/>
      <c r="L27" s="98">
        <v>1.7</v>
      </c>
      <c r="M27" s="39">
        <f t="shared" si="7"/>
        <v>8.629999999999999</v>
      </c>
      <c r="N27" s="50">
        <f t="shared" si="8"/>
        <v>2</v>
      </c>
      <c r="O27" s="37">
        <f t="shared" si="9"/>
        <v>13.86</v>
      </c>
      <c r="P27" s="37">
        <f t="shared" si="10"/>
        <v>0</v>
      </c>
      <c r="Q27" s="37">
        <f t="shared" si="11"/>
        <v>3.4</v>
      </c>
      <c r="R27" s="41">
        <f t="shared" si="12"/>
        <v>17.259999999999998</v>
      </c>
    </row>
    <row r="28" spans="1:18" s="54" customFormat="1" ht="28.5" customHeight="1">
      <c r="A28" s="58">
        <v>16</v>
      </c>
      <c r="B28" s="80" t="s">
        <v>72</v>
      </c>
      <c r="C28" s="59" t="s">
        <v>87</v>
      </c>
      <c r="D28" s="53" t="s">
        <v>74</v>
      </c>
      <c r="E28" s="57"/>
      <c r="F28" s="45"/>
      <c r="G28" s="56"/>
      <c r="H28" s="68"/>
      <c r="I28" s="61">
        <v>6.93</v>
      </c>
      <c r="J28" s="61">
        <v>11.74</v>
      </c>
      <c r="K28" s="42"/>
      <c r="L28" s="40"/>
      <c r="M28" s="39">
        <f t="shared" si="7"/>
        <v>18.670000000000002</v>
      </c>
      <c r="N28" s="50">
        <f t="shared" si="8"/>
        <v>0</v>
      </c>
      <c r="O28" s="37">
        <f t="shared" si="9"/>
        <v>0</v>
      </c>
      <c r="P28" s="37">
        <f t="shared" si="10"/>
        <v>0</v>
      </c>
      <c r="Q28" s="37">
        <f t="shared" si="11"/>
        <v>0</v>
      </c>
      <c r="R28" s="41">
        <f t="shared" si="12"/>
        <v>0</v>
      </c>
    </row>
    <row r="29" spans="1:18" s="54" customFormat="1" ht="24.6" customHeight="1">
      <c r="A29" s="91">
        <v>17</v>
      </c>
      <c r="B29" s="92"/>
      <c r="C29" s="93" t="s">
        <v>88</v>
      </c>
      <c r="D29" s="84"/>
      <c r="E29" s="85" t="s">
        <v>76</v>
      </c>
      <c r="F29" s="86">
        <v>29.5</v>
      </c>
      <c r="G29" s="87">
        <f t="shared" ref="G29:G37" si="13">I29+J29</f>
        <v>6.93</v>
      </c>
      <c r="H29" s="90">
        <v>1</v>
      </c>
      <c r="I29" s="88">
        <v>6.93</v>
      </c>
      <c r="J29" s="88"/>
      <c r="K29" s="89"/>
      <c r="L29" s="88">
        <v>2.11</v>
      </c>
      <c r="M29" s="39">
        <f t="shared" si="7"/>
        <v>9.0399999999999991</v>
      </c>
      <c r="N29" s="50">
        <f t="shared" si="8"/>
        <v>29.5</v>
      </c>
      <c r="O29" s="37">
        <f t="shared" si="9"/>
        <v>204.44</v>
      </c>
      <c r="P29" s="37">
        <f t="shared" si="10"/>
        <v>0</v>
      </c>
      <c r="Q29" s="37">
        <f t="shared" si="11"/>
        <v>62.25</v>
      </c>
      <c r="R29" s="41">
        <f t="shared" si="12"/>
        <v>266.69</v>
      </c>
    </row>
    <row r="30" spans="1:18" s="54" customFormat="1" ht="24.6" customHeight="1">
      <c r="A30" s="58">
        <v>18</v>
      </c>
      <c r="B30" s="115"/>
      <c r="C30" s="94" t="s">
        <v>89</v>
      </c>
      <c r="D30" s="60"/>
      <c r="E30" s="57" t="s">
        <v>90</v>
      </c>
      <c r="F30" s="57">
        <v>8</v>
      </c>
      <c r="G30" s="56">
        <f t="shared" si="13"/>
        <v>0</v>
      </c>
      <c r="H30" s="68"/>
      <c r="I30" s="40"/>
      <c r="J30" s="40"/>
      <c r="K30" s="42"/>
      <c r="L30" s="40"/>
      <c r="M30" s="39">
        <f t="shared" si="7"/>
        <v>0</v>
      </c>
      <c r="N30" s="50">
        <f t="shared" si="8"/>
        <v>0</v>
      </c>
      <c r="O30" s="37">
        <f t="shared" si="9"/>
        <v>0</v>
      </c>
      <c r="P30" s="37">
        <f t="shared" si="10"/>
        <v>0</v>
      </c>
      <c r="Q30" s="37">
        <f t="shared" si="11"/>
        <v>0</v>
      </c>
      <c r="R30" s="41">
        <f t="shared" si="12"/>
        <v>0</v>
      </c>
    </row>
    <row r="31" spans="1:18" s="54" customFormat="1" ht="15" customHeight="1">
      <c r="A31" s="91">
        <v>19</v>
      </c>
      <c r="B31" s="104"/>
      <c r="C31" s="113" t="s">
        <v>91</v>
      </c>
      <c r="D31" s="106"/>
      <c r="E31" s="107" t="s">
        <v>76</v>
      </c>
      <c r="F31" s="108">
        <v>3</v>
      </c>
      <c r="G31" s="109">
        <f t="shared" si="13"/>
        <v>11.74</v>
      </c>
      <c r="H31" s="110">
        <v>1</v>
      </c>
      <c r="I31" s="98"/>
      <c r="J31" s="98">
        <v>11.74</v>
      </c>
      <c r="K31" s="111"/>
      <c r="L31" s="98">
        <v>12.6</v>
      </c>
      <c r="M31" s="39">
        <f t="shared" si="7"/>
        <v>24.34</v>
      </c>
      <c r="N31" s="50">
        <f t="shared" si="8"/>
        <v>3</v>
      </c>
      <c r="O31" s="37">
        <f t="shared" si="9"/>
        <v>35.22</v>
      </c>
      <c r="P31" s="37">
        <f t="shared" si="10"/>
        <v>0</v>
      </c>
      <c r="Q31" s="37">
        <f t="shared" si="11"/>
        <v>37.799999999999997</v>
      </c>
      <c r="R31" s="41">
        <f t="shared" si="12"/>
        <v>73.02</v>
      </c>
    </row>
    <row r="32" spans="1:18" s="54" customFormat="1" ht="27" customHeight="1">
      <c r="A32" s="58">
        <v>20</v>
      </c>
      <c r="B32" s="80" t="s">
        <v>72</v>
      </c>
      <c r="C32" s="59" t="s">
        <v>92</v>
      </c>
      <c r="D32" s="53" t="s">
        <v>74</v>
      </c>
      <c r="E32" s="57"/>
      <c r="F32" s="45"/>
      <c r="G32" s="56"/>
      <c r="H32" s="68"/>
      <c r="I32" s="61">
        <v>6.93</v>
      </c>
      <c r="J32" s="61">
        <v>11.74</v>
      </c>
      <c r="K32" s="42"/>
      <c r="L32" s="40"/>
      <c r="M32" s="39">
        <f t="shared" si="7"/>
        <v>18.670000000000002</v>
      </c>
      <c r="N32" s="50">
        <f t="shared" si="8"/>
        <v>0</v>
      </c>
      <c r="O32" s="37">
        <f t="shared" si="9"/>
        <v>0</v>
      </c>
      <c r="P32" s="37">
        <f t="shared" si="10"/>
        <v>0</v>
      </c>
      <c r="Q32" s="37">
        <f t="shared" si="11"/>
        <v>0</v>
      </c>
      <c r="R32" s="41">
        <f t="shared" si="12"/>
        <v>0</v>
      </c>
    </row>
    <row r="33" spans="1:18" s="54" customFormat="1" ht="15" customHeight="1">
      <c r="A33" s="91">
        <v>21</v>
      </c>
      <c r="B33" s="80"/>
      <c r="C33" s="60" t="s">
        <v>93</v>
      </c>
      <c r="D33" s="53"/>
      <c r="E33" s="57" t="s">
        <v>76</v>
      </c>
      <c r="F33" s="45">
        <v>8.5</v>
      </c>
      <c r="G33" s="56">
        <f t="shared" si="13"/>
        <v>6.93</v>
      </c>
      <c r="H33" s="50">
        <v>1</v>
      </c>
      <c r="I33" s="40">
        <v>6.93</v>
      </c>
      <c r="J33" s="40"/>
      <c r="K33" s="42"/>
      <c r="L33" s="40">
        <v>1.1000000000000001</v>
      </c>
      <c r="M33" s="39">
        <f t="shared" si="7"/>
        <v>8.0299999999999994</v>
      </c>
      <c r="N33" s="50">
        <f t="shared" si="8"/>
        <v>8.5</v>
      </c>
      <c r="O33" s="37">
        <f t="shared" si="9"/>
        <v>58.91</v>
      </c>
      <c r="P33" s="37">
        <f t="shared" si="10"/>
        <v>0</v>
      </c>
      <c r="Q33" s="37">
        <f t="shared" si="11"/>
        <v>9.35</v>
      </c>
      <c r="R33" s="41">
        <f t="shared" si="12"/>
        <v>68.259999999999991</v>
      </c>
    </row>
    <row r="34" spans="1:18" s="54" customFormat="1" ht="15" customHeight="1">
      <c r="A34" s="58">
        <v>22</v>
      </c>
      <c r="B34" s="80"/>
      <c r="C34" s="114" t="s">
        <v>94</v>
      </c>
      <c r="D34" s="53"/>
      <c r="E34" s="57" t="s">
        <v>95</v>
      </c>
      <c r="F34" s="45">
        <v>12</v>
      </c>
      <c r="G34" s="56"/>
      <c r="H34" s="50"/>
      <c r="I34" s="40"/>
      <c r="J34" s="40"/>
      <c r="K34" s="42">
        <v>0.55000000000000004</v>
      </c>
      <c r="L34" s="40"/>
      <c r="M34" s="39">
        <f t="shared" si="7"/>
        <v>0.55000000000000004</v>
      </c>
      <c r="N34" s="50">
        <f t="shared" si="8"/>
        <v>0</v>
      </c>
      <c r="O34" s="37">
        <f t="shared" si="9"/>
        <v>0</v>
      </c>
      <c r="P34" s="37">
        <f t="shared" si="10"/>
        <v>6.6</v>
      </c>
      <c r="Q34" s="37">
        <f t="shared" si="11"/>
        <v>0</v>
      </c>
      <c r="R34" s="41">
        <f t="shared" si="12"/>
        <v>6.6</v>
      </c>
    </row>
    <row r="35" spans="1:18" s="54" customFormat="1" ht="28.35" customHeight="1">
      <c r="A35" s="91">
        <v>23</v>
      </c>
      <c r="B35" s="80"/>
      <c r="C35" s="114" t="s">
        <v>96</v>
      </c>
      <c r="D35" s="60"/>
      <c r="E35" s="57" t="s">
        <v>95</v>
      </c>
      <c r="F35" s="116">
        <v>12</v>
      </c>
      <c r="G35" s="56">
        <f t="shared" si="13"/>
        <v>0</v>
      </c>
      <c r="H35" s="68"/>
      <c r="I35" s="40"/>
      <c r="J35" s="40"/>
      <c r="K35" s="42"/>
      <c r="L35" s="40"/>
      <c r="M35" s="39">
        <f t="shared" si="7"/>
        <v>0</v>
      </c>
      <c r="N35" s="50">
        <f t="shared" si="8"/>
        <v>0</v>
      </c>
      <c r="O35" s="37">
        <f t="shared" si="9"/>
        <v>0</v>
      </c>
      <c r="P35" s="37">
        <f t="shared" si="10"/>
        <v>0</v>
      </c>
      <c r="Q35" s="37">
        <f t="shared" si="11"/>
        <v>0</v>
      </c>
      <c r="R35" s="41">
        <f t="shared" si="12"/>
        <v>0</v>
      </c>
    </row>
    <row r="36" spans="1:18" s="133" customFormat="1" ht="13.35" customHeight="1">
      <c r="A36" s="134">
        <v>24</v>
      </c>
      <c r="B36" s="123"/>
      <c r="C36" s="121" t="s">
        <v>97</v>
      </c>
      <c r="D36" s="121"/>
      <c r="E36" s="124" t="s">
        <v>76</v>
      </c>
      <c r="F36" s="125">
        <v>19</v>
      </c>
      <c r="G36" s="126">
        <f t="shared" ref="G36" si="14">I36+J36</f>
        <v>6.93</v>
      </c>
      <c r="H36" s="127">
        <v>1</v>
      </c>
      <c r="I36" s="128">
        <v>6.93</v>
      </c>
      <c r="J36" s="128"/>
      <c r="K36" s="129"/>
      <c r="L36" s="128">
        <v>0.5</v>
      </c>
      <c r="M36" s="130">
        <f t="shared" si="7"/>
        <v>7.43</v>
      </c>
      <c r="N36" s="127">
        <f t="shared" si="8"/>
        <v>19</v>
      </c>
      <c r="O36" s="131">
        <f t="shared" si="9"/>
        <v>131.66999999999999</v>
      </c>
      <c r="P36" s="131">
        <f t="shared" si="10"/>
        <v>0</v>
      </c>
      <c r="Q36" s="131">
        <f t="shared" si="11"/>
        <v>9.5</v>
      </c>
      <c r="R36" s="132">
        <f t="shared" si="12"/>
        <v>141.16999999999999</v>
      </c>
    </row>
    <row r="37" spans="1:18" s="54" customFormat="1" ht="15.6" customHeight="1">
      <c r="A37" s="91">
        <v>25</v>
      </c>
      <c r="B37" s="80"/>
      <c r="C37" s="60" t="s">
        <v>98</v>
      </c>
      <c r="D37" s="60"/>
      <c r="E37" s="57" t="s">
        <v>76</v>
      </c>
      <c r="F37" s="45">
        <v>2.5</v>
      </c>
      <c r="G37" s="56">
        <f t="shared" si="13"/>
        <v>6.93</v>
      </c>
      <c r="H37" s="68">
        <v>1</v>
      </c>
      <c r="I37" s="40">
        <v>6.93</v>
      </c>
      <c r="J37" s="40"/>
      <c r="K37" s="42"/>
      <c r="L37" s="40">
        <v>1.7</v>
      </c>
      <c r="M37" s="39">
        <f t="shared" si="7"/>
        <v>8.629999999999999</v>
      </c>
      <c r="N37" s="50">
        <f t="shared" si="8"/>
        <v>2.5</v>
      </c>
      <c r="O37" s="37">
        <f t="shared" si="9"/>
        <v>17.329999999999998</v>
      </c>
      <c r="P37" s="37">
        <f t="shared" si="10"/>
        <v>0</v>
      </c>
      <c r="Q37" s="37">
        <f t="shared" si="11"/>
        <v>4.25</v>
      </c>
      <c r="R37" s="41">
        <f t="shared" si="12"/>
        <v>21.58</v>
      </c>
    </row>
    <row r="38" spans="1:18" s="54" customFormat="1" ht="36">
      <c r="A38" s="58">
        <v>26</v>
      </c>
      <c r="B38" s="80" t="s">
        <v>72</v>
      </c>
      <c r="C38" s="59" t="s">
        <v>99</v>
      </c>
      <c r="D38" s="53" t="s">
        <v>74</v>
      </c>
      <c r="E38" s="57"/>
      <c r="F38" s="45"/>
      <c r="G38" s="56"/>
      <c r="H38" s="68"/>
      <c r="I38" s="61">
        <v>6.93</v>
      </c>
      <c r="J38" s="61">
        <v>11.74</v>
      </c>
      <c r="K38" s="42"/>
      <c r="L38" s="40"/>
      <c r="M38" s="39">
        <f t="shared" si="7"/>
        <v>18.670000000000002</v>
      </c>
      <c r="N38" s="50">
        <f t="shared" si="8"/>
        <v>0</v>
      </c>
      <c r="O38" s="37">
        <f t="shared" si="9"/>
        <v>0</v>
      </c>
      <c r="P38" s="37">
        <f t="shared" si="10"/>
        <v>0</v>
      </c>
      <c r="Q38" s="37">
        <f t="shared" si="11"/>
        <v>0</v>
      </c>
      <c r="R38" s="41">
        <f t="shared" si="12"/>
        <v>0</v>
      </c>
    </row>
    <row r="39" spans="1:18" s="54" customFormat="1" ht="15" customHeight="1">
      <c r="A39" s="91">
        <v>27</v>
      </c>
      <c r="B39" s="92"/>
      <c r="C39" s="93" t="s">
        <v>93</v>
      </c>
      <c r="D39" s="84"/>
      <c r="E39" s="85" t="s">
        <v>76</v>
      </c>
      <c r="F39" s="86">
        <v>8.5</v>
      </c>
      <c r="G39" s="87">
        <f t="shared" ref="G39:G48" si="15">I39+J39</f>
        <v>6.93</v>
      </c>
      <c r="H39" s="90">
        <v>1</v>
      </c>
      <c r="I39" s="88">
        <v>6.93</v>
      </c>
      <c r="J39" s="88"/>
      <c r="K39" s="89"/>
      <c r="L39" s="88">
        <v>1.1000000000000001</v>
      </c>
      <c r="M39" s="39">
        <f t="shared" si="7"/>
        <v>8.0299999999999994</v>
      </c>
      <c r="N39" s="50">
        <f t="shared" si="8"/>
        <v>8.5</v>
      </c>
      <c r="O39" s="37">
        <f t="shared" si="9"/>
        <v>58.91</v>
      </c>
      <c r="P39" s="37">
        <f t="shared" si="10"/>
        <v>0</v>
      </c>
      <c r="Q39" s="37">
        <f t="shared" si="11"/>
        <v>9.35</v>
      </c>
      <c r="R39" s="41">
        <f t="shared" si="12"/>
        <v>68.259999999999991</v>
      </c>
    </row>
    <row r="40" spans="1:18" s="54" customFormat="1" ht="27" customHeight="1">
      <c r="A40" s="58">
        <v>28</v>
      </c>
      <c r="B40" s="92"/>
      <c r="C40" s="114" t="s">
        <v>96</v>
      </c>
      <c r="D40" s="60"/>
      <c r="E40" s="57" t="s">
        <v>95</v>
      </c>
      <c r="F40" s="116">
        <v>12</v>
      </c>
      <c r="G40" s="87"/>
      <c r="H40" s="103"/>
      <c r="I40" s="117"/>
      <c r="J40" s="117"/>
      <c r="K40" s="89"/>
      <c r="L40" s="88"/>
      <c r="M40" s="39">
        <f t="shared" si="7"/>
        <v>0</v>
      </c>
      <c r="N40" s="50">
        <f t="shared" si="8"/>
        <v>0</v>
      </c>
      <c r="O40" s="37">
        <f t="shared" si="9"/>
        <v>0</v>
      </c>
      <c r="P40" s="37">
        <f t="shared" si="10"/>
        <v>0</v>
      </c>
      <c r="Q40" s="37">
        <f t="shared" si="11"/>
        <v>0</v>
      </c>
      <c r="R40" s="41">
        <f t="shared" si="12"/>
        <v>0</v>
      </c>
    </row>
    <row r="41" spans="1:18" s="54" customFormat="1" ht="15" customHeight="1">
      <c r="A41" s="91">
        <v>29</v>
      </c>
      <c r="B41" s="92"/>
      <c r="C41" s="114" t="s">
        <v>94</v>
      </c>
      <c r="D41" s="53"/>
      <c r="E41" s="57" t="s">
        <v>95</v>
      </c>
      <c r="F41" s="45">
        <v>12</v>
      </c>
      <c r="G41" s="56"/>
      <c r="H41" s="50"/>
      <c r="I41" s="40"/>
      <c r="J41" s="40"/>
      <c r="K41" s="42">
        <v>0.55000000000000004</v>
      </c>
      <c r="L41" s="40"/>
      <c r="M41" s="39">
        <f t="shared" si="7"/>
        <v>0.55000000000000004</v>
      </c>
      <c r="N41" s="50">
        <f t="shared" si="8"/>
        <v>0</v>
      </c>
      <c r="O41" s="37">
        <f t="shared" si="9"/>
        <v>0</v>
      </c>
      <c r="P41" s="37">
        <f t="shared" si="10"/>
        <v>6.6</v>
      </c>
      <c r="Q41" s="37">
        <f t="shared" si="11"/>
        <v>0</v>
      </c>
      <c r="R41" s="41">
        <f t="shared" si="12"/>
        <v>6.6</v>
      </c>
    </row>
    <row r="42" spans="1:18" s="54" customFormat="1" ht="15" customHeight="1">
      <c r="A42" s="58">
        <v>30</v>
      </c>
      <c r="B42" s="112"/>
      <c r="C42" s="105" t="s">
        <v>100</v>
      </c>
      <c r="D42" s="105"/>
      <c r="E42" s="107" t="s">
        <v>76</v>
      </c>
      <c r="F42" s="108">
        <v>12.5</v>
      </c>
      <c r="G42" s="109">
        <f t="shared" si="15"/>
        <v>6.93</v>
      </c>
      <c r="H42" s="110">
        <v>1</v>
      </c>
      <c r="I42" s="98">
        <v>6.93</v>
      </c>
      <c r="J42" s="98"/>
      <c r="K42" s="111"/>
      <c r="L42" s="98">
        <v>1.7</v>
      </c>
      <c r="M42" s="39">
        <f t="shared" si="7"/>
        <v>8.629999999999999</v>
      </c>
      <c r="N42" s="50">
        <f t="shared" si="8"/>
        <v>12.5</v>
      </c>
      <c r="O42" s="37">
        <f t="shared" si="9"/>
        <v>86.63</v>
      </c>
      <c r="P42" s="37">
        <f t="shared" si="10"/>
        <v>0</v>
      </c>
      <c r="Q42" s="37">
        <f t="shared" si="11"/>
        <v>21.25</v>
      </c>
      <c r="R42" s="41">
        <f t="shared" si="12"/>
        <v>107.88</v>
      </c>
    </row>
    <row r="43" spans="1:18" s="54" customFormat="1" ht="36">
      <c r="A43" s="91">
        <v>31</v>
      </c>
      <c r="B43" s="80" t="s">
        <v>72</v>
      </c>
      <c r="C43" s="59" t="s">
        <v>101</v>
      </c>
      <c r="D43" s="53" t="s">
        <v>74</v>
      </c>
      <c r="E43" s="57"/>
      <c r="F43" s="45"/>
      <c r="G43" s="56"/>
      <c r="H43" s="68"/>
      <c r="I43" s="61">
        <v>6.93</v>
      </c>
      <c r="J43" s="61">
        <v>11.74</v>
      </c>
      <c r="K43" s="42"/>
      <c r="L43" s="40"/>
      <c r="M43" s="39">
        <f t="shared" si="7"/>
        <v>18.670000000000002</v>
      </c>
      <c r="N43" s="50">
        <f t="shared" si="8"/>
        <v>0</v>
      </c>
      <c r="O43" s="37">
        <f t="shared" si="9"/>
        <v>0</v>
      </c>
      <c r="P43" s="37">
        <f t="shared" si="10"/>
        <v>0</v>
      </c>
      <c r="Q43" s="37">
        <f t="shared" si="11"/>
        <v>0</v>
      </c>
      <c r="R43" s="41">
        <f t="shared" si="12"/>
        <v>0</v>
      </c>
    </row>
    <row r="44" spans="1:18" s="54" customFormat="1" ht="39" customHeight="1">
      <c r="A44" s="58">
        <v>32</v>
      </c>
      <c r="B44" s="92"/>
      <c r="C44" s="93" t="s">
        <v>102</v>
      </c>
      <c r="D44" s="84"/>
      <c r="E44" s="85" t="s">
        <v>76</v>
      </c>
      <c r="F44" s="86">
        <v>10</v>
      </c>
      <c r="G44" s="87">
        <f t="shared" si="15"/>
        <v>6.93</v>
      </c>
      <c r="H44" s="90">
        <v>1</v>
      </c>
      <c r="I44" s="88">
        <v>6.93</v>
      </c>
      <c r="J44" s="88"/>
      <c r="K44" s="89"/>
      <c r="L44" s="88">
        <v>2.11</v>
      </c>
      <c r="M44" s="39">
        <f t="shared" si="7"/>
        <v>9.0399999999999991</v>
      </c>
      <c r="N44" s="50">
        <f t="shared" si="8"/>
        <v>10</v>
      </c>
      <c r="O44" s="37">
        <f t="shared" si="9"/>
        <v>69.3</v>
      </c>
      <c r="P44" s="37">
        <f t="shared" si="10"/>
        <v>0</v>
      </c>
      <c r="Q44" s="37">
        <f t="shared" si="11"/>
        <v>21.1</v>
      </c>
      <c r="R44" s="41">
        <f t="shared" si="12"/>
        <v>90.4</v>
      </c>
    </row>
    <row r="45" spans="1:18" s="54" customFormat="1" ht="41.45" customHeight="1">
      <c r="A45" s="91">
        <v>33</v>
      </c>
      <c r="B45" s="92"/>
      <c r="C45" s="114" t="s">
        <v>103</v>
      </c>
      <c r="D45" s="60"/>
      <c r="E45" s="57" t="s">
        <v>104</v>
      </c>
      <c r="F45" s="57">
        <v>5</v>
      </c>
      <c r="G45" s="87"/>
      <c r="H45" s="90"/>
      <c r="I45" s="88"/>
      <c r="J45" s="88"/>
      <c r="K45" s="89"/>
      <c r="L45" s="88"/>
      <c r="M45" s="39">
        <f t="shared" si="7"/>
        <v>0</v>
      </c>
      <c r="N45" s="50">
        <f t="shared" si="8"/>
        <v>0</v>
      </c>
      <c r="O45" s="37">
        <f t="shared" si="9"/>
        <v>0</v>
      </c>
      <c r="P45" s="37">
        <f t="shared" si="10"/>
        <v>0</v>
      </c>
      <c r="Q45" s="37">
        <f t="shared" si="11"/>
        <v>0</v>
      </c>
      <c r="R45" s="41">
        <f t="shared" si="12"/>
        <v>0</v>
      </c>
    </row>
    <row r="46" spans="1:18" s="54" customFormat="1" ht="41.45" customHeight="1">
      <c r="A46" s="58">
        <v>34</v>
      </c>
      <c r="B46" s="92"/>
      <c r="C46" s="114" t="s">
        <v>105</v>
      </c>
      <c r="D46" s="60"/>
      <c r="E46" s="57" t="s">
        <v>104</v>
      </c>
      <c r="F46" s="57">
        <v>10</v>
      </c>
      <c r="G46" s="87"/>
      <c r="H46" s="90"/>
      <c r="I46" s="88"/>
      <c r="J46" s="88"/>
      <c r="K46" s="89"/>
      <c r="L46" s="88"/>
      <c r="M46" s="39">
        <f t="shared" si="7"/>
        <v>0</v>
      </c>
      <c r="N46" s="50">
        <f t="shared" si="8"/>
        <v>0</v>
      </c>
      <c r="O46" s="37">
        <f t="shared" si="9"/>
        <v>0</v>
      </c>
      <c r="P46" s="37">
        <f t="shared" si="10"/>
        <v>0</v>
      </c>
      <c r="Q46" s="37">
        <f t="shared" si="11"/>
        <v>0</v>
      </c>
      <c r="R46" s="41">
        <f t="shared" si="12"/>
        <v>0</v>
      </c>
    </row>
    <row r="47" spans="1:18" s="54" customFormat="1" ht="14.1" customHeight="1">
      <c r="A47" s="91">
        <v>35</v>
      </c>
      <c r="B47" s="80"/>
      <c r="C47" s="60" t="s">
        <v>106</v>
      </c>
      <c r="D47" s="60"/>
      <c r="E47" s="57" t="s">
        <v>76</v>
      </c>
      <c r="F47" s="45">
        <v>29</v>
      </c>
      <c r="G47" s="56">
        <f t="shared" si="15"/>
        <v>6.93</v>
      </c>
      <c r="H47" s="68">
        <v>1</v>
      </c>
      <c r="I47" s="40">
        <v>6.93</v>
      </c>
      <c r="J47" s="40"/>
      <c r="K47" s="42"/>
      <c r="L47" s="40">
        <v>1.7</v>
      </c>
      <c r="M47" s="39">
        <f t="shared" si="7"/>
        <v>8.629999999999999</v>
      </c>
      <c r="N47" s="50">
        <f t="shared" si="8"/>
        <v>29</v>
      </c>
      <c r="O47" s="37">
        <f t="shared" si="9"/>
        <v>200.97</v>
      </c>
      <c r="P47" s="37">
        <f t="shared" si="10"/>
        <v>0</v>
      </c>
      <c r="Q47" s="37">
        <f t="shared" si="11"/>
        <v>49.3</v>
      </c>
      <c r="R47" s="41">
        <f t="shared" si="12"/>
        <v>250.26999999999998</v>
      </c>
    </row>
    <row r="48" spans="1:18" s="54" customFormat="1" ht="15" customHeight="1">
      <c r="A48" s="58">
        <v>36</v>
      </c>
      <c r="B48" s="104"/>
      <c r="C48" s="113" t="s">
        <v>78</v>
      </c>
      <c r="D48" s="106"/>
      <c r="E48" s="107" t="s">
        <v>76</v>
      </c>
      <c r="F48" s="108">
        <v>14.2</v>
      </c>
      <c r="G48" s="109">
        <f t="shared" si="15"/>
        <v>11.74</v>
      </c>
      <c r="H48" s="110">
        <v>1</v>
      </c>
      <c r="I48" s="98"/>
      <c r="J48" s="98">
        <v>11.74</v>
      </c>
      <c r="K48" s="111"/>
      <c r="L48" s="98">
        <v>16.5</v>
      </c>
      <c r="M48" s="39">
        <f t="shared" si="7"/>
        <v>28.240000000000002</v>
      </c>
      <c r="N48" s="50">
        <f t="shared" si="8"/>
        <v>14.2</v>
      </c>
      <c r="O48" s="37">
        <f t="shared" si="9"/>
        <v>166.71</v>
      </c>
      <c r="P48" s="37">
        <f t="shared" si="10"/>
        <v>0</v>
      </c>
      <c r="Q48" s="37">
        <f t="shared" si="11"/>
        <v>234.3</v>
      </c>
      <c r="R48" s="41">
        <f t="shared" si="12"/>
        <v>401.01</v>
      </c>
    </row>
    <row r="49" spans="1:18" s="54" customFormat="1" ht="36">
      <c r="A49" s="91">
        <v>37</v>
      </c>
      <c r="B49" s="80" t="s">
        <v>72</v>
      </c>
      <c r="C49" s="59" t="s">
        <v>107</v>
      </c>
      <c r="D49" s="53" t="s">
        <v>74</v>
      </c>
      <c r="E49" s="57"/>
      <c r="F49" s="45"/>
      <c r="G49" s="56"/>
      <c r="H49" s="68"/>
      <c r="I49" s="61">
        <v>6.93</v>
      </c>
      <c r="J49" s="61">
        <v>11.74</v>
      </c>
      <c r="K49" s="42"/>
      <c r="L49" s="40"/>
      <c r="M49" s="39">
        <f t="shared" si="7"/>
        <v>18.670000000000002</v>
      </c>
      <c r="N49" s="50">
        <f t="shared" si="8"/>
        <v>0</v>
      </c>
      <c r="O49" s="37">
        <f t="shared" si="9"/>
        <v>0</v>
      </c>
      <c r="P49" s="37">
        <f t="shared" si="10"/>
        <v>0</v>
      </c>
      <c r="Q49" s="37">
        <f t="shared" si="11"/>
        <v>0</v>
      </c>
      <c r="R49" s="41">
        <f t="shared" si="12"/>
        <v>0</v>
      </c>
    </row>
    <row r="50" spans="1:18" s="54" customFormat="1" ht="14.1" customHeight="1">
      <c r="A50" s="58">
        <v>38</v>
      </c>
      <c r="B50" s="80"/>
      <c r="C50" s="60" t="s">
        <v>108</v>
      </c>
      <c r="D50" s="60"/>
      <c r="E50" s="57" t="s">
        <v>76</v>
      </c>
      <c r="F50" s="45">
        <v>17</v>
      </c>
      <c r="G50" s="56">
        <f t="shared" ref="G50:G53" si="16">I50+J50</f>
        <v>6.93</v>
      </c>
      <c r="H50" s="68">
        <v>1</v>
      </c>
      <c r="I50" s="40">
        <v>6.93</v>
      </c>
      <c r="J50" s="40"/>
      <c r="K50" s="42"/>
      <c r="L50" s="40">
        <v>1.7</v>
      </c>
      <c r="M50" s="39">
        <f t="shared" si="7"/>
        <v>8.629999999999999</v>
      </c>
      <c r="N50" s="50">
        <f t="shared" si="8"/>
        <v>17</v>
      </c>
      <c r="O50" s="37">
        <f t="shared" si="9"/>
        <v>117.81</v>
      </c>
      <c r="P50" s="37">
        <f t="shared" si="10"/>
        <v>0</v>
      </c>
      <c r="Q50" s="37">
        <f t="shared" si="11"/>
        <v>28.9</v>
      </c>
      <c r="R50" s="41">
        <f t="shared" si="12"/>
        <v>146.71</v>
      </c>
    </row>
    <row r="51" spans="1:18" s="54" customFormat="1" ht="27" customHeight="1">
      <c r="A51" s="91">
        <v>39</v>
      </c>
      <c r="B51" s="80" t="s">
        <v>72</v>
      </c>
      <c r="C51" s="59" t="s">
        <v>109</v>
      </c>
      <c r="D51" s="53" t="s">
        <v>74</v>
      </c>
      <c r="E51" s="57"/>
      <c r="F51" s="45"/>
      <c r="G51" s="56"/>
      <c r="H51" s="68"/>
      <c r="I51" s="61">
        <v>6.93</v>
      </c>
      <c r="J51" s="61">
        <v>11.74</v>
      </c>
      <c r="K51" s="89"/>
      <c r="L51" s="88"/>
      <c r="M51" s="39">
        <f t="shared" si="7"/>
        <v>18.670000000000002</v>
      </c>
      <c r="N51" s="50">
        <f t="shared" si="8"/>
        <v>0</v>
      </c>
      <c r="O51" s="37">
        <f t="shared" si="9"/>
        <v>0</v>
      </c>
      <c r="P51" s="37">
        <f t="shared" si="10"/>
        <v>0</v>
      </c>
      <c r="Q51" s="37">
        <f t="shared" si="11"/>
        <v>0</v>
      </c>
      <c r="R51" s="41">
        <f t="shared" si="12"/>
        <v>0</v>
      </c>
    </row>
    <row r="52" spans="1:18" s="54" customFormat="1" ht="14.45" customHeight="1">
      <c r="A52" s="58">
        <v>40</v>
      </c>
      <c r="B52" s="92"/>
      <c r="C52" s="93" t="s">
        <v>110</v>
      </c>
      <c r="D52" s="93"/>
      <c r="E52" s="85" t="s">
        <v>76</v>
      </c>
      <c r="F52" s="86">
        <v>30</v>
      </c>
      <c r="G52" s="87">
        <f t="shared" si="16"/>
        <v>6.93</v>
      </c>
      <c r="H52" s="103">
        <v>1</v>
      </c>
      <c r="I52" s="88">
        <v>6.93</v>
      </c>
      <c r="J52" s="88"/>
      <c r="K52" s="89"/>
      <c r="L52" s="88">
        <v>1.7</v>
      </c>
      <c r="M52" s="39">
        <f t="shared" si="7"/>
        <v>8.629999999999999</v>
      </c>
      <c r="N52" s="50">
        <f t="shared" si="8"/>
        <v>30</v>
      </c>
      <c r="O52" s="37">
        <f t="shared" si="9"/>
        <v>207.9</v>
      </c>
      <c r="P52" s="37">
        <f t="shared" si="10"/>
        <v>0</v>
      </c>
      <c r="Q52" s="37">
        <f t="shared" si="11"/>
        <v>51</v>
      </c>
      <c r="R52" s="41">
        <f t="shared" si="12"/>
        <v>258.89999999999998</v>
      </c>
    </row>
    <row r="53" spans="1:18" s="54" customFormat="1" ht="15" customHeight="1">
      <c r="A53" s="91">
        <v>41</v>
      </c>
      <c r="B53" s="81"/>
      <c r="C53" s="94" t="s">
        <v>78</v>
      </c>
      <c r="D53" s="102"/>
      <c r="E53" s="57" t="s">
        <v>76</v>
      </c>
      <c r="F53" s="45">
        <v>13.5</v>
      </c>
      <c r="G53" s="56">
        <f t="shared" si="16"/>
        <v>11.74</v>
      </c>
      <c r="H53" s="68">
        <v>1</v>
      </c>
      <c r="I53" s="40"/>
      <c r="J53" s="40">
        <v>11.74</v>
      </c>
      <c r="K53" s="42"/>
      <c r="L53" s="40">
        <v>16.5</v>
      </c>
      <c r="M53" s="39">
        <f t="shared" si="7"/>
        <v>28.240000000000002</v>
      </c>
      <c r="N53" s="50">
        <f t="shared" si="8"/>
        <v>13.5</v>
      </c>
      <c r="O53" s="37">
        <f t="shared" si="9"/>
        <v>158.49</v>
      </c>
      <c r="P53" s="37">
        <f t="shared" si="10"/>
        <v>0</v>
      </c>
      <c r="Q53" s="37">
        <f t="shared" si="11"/>
        <v>222.75</v>
      </c>
      <c r="R53" s="41">
        <f t="shared" si="12"/>
        <v>381.24</v>
      </c>
    </row>
    <row r="54" spans="1:18" s="54" customFormat="1" ht="36" customHeight="1">
      <c r="A54" s="58">
        <v>42</v>
      </c>
      <c r="B54" s="80" t="s">
        <v>72</v>
      </c>
      <c r="C54" s="59" t="s">
        <v>111</v>
      </c>
      <c r="D54" s="53" t="s">
        <v>74</v>
      </c>
      <c r="E54" s="57"/>
      <c r="F54" s="45"/>
      <c r="G54" s="56"/>
      <c r="H54" s="68"/>
      <c r="I54" s="61">
        <v>6.93</v>
      </c>
      <c r="J54" s="61">
        <v>11.74</v>
      </c>
      <c r="K54" s="42"/>
      <c r="L54" s="40"/>
      <c r="M54" s="39">
        <f t="shared" si="7"/>
        <v>18.670000000000002</v>
      </c>
      <c r="N54" s="50">
        <f t="shared" si="8"/>
        <v>0</v>
      </c>
      <c r="O54" s="37">
        <f t="shared" si="9"/>
        <v>0</v>
      </c>
      <c r="P54" s="37">
        <f t="shared" si="10"/>
        <v>0</v>
      </c>
      <c r="Q54" s="37">
        <f t="shared" si="11"/>
        <v>0</v>
      </c>
      <c r="R54" s="41">
        <f t="shared" si="12"/>
        <v>0</v>
      </c>
    </row>
    <row r="55" spans="1:18" s="54" customFormat="1" ht="15" customHeight="1">
      <c r="A55" s="91">
        <v>43</v>
      </c>
      <c r="B55" s="80"/>
      <c r="C55" s="60" t="s">
        <v>108</v>
      </c>
      <c r="D55" s="60"/>
      <c r="E55" s="57" t="s">
        <v>76</v>
      </c>
      <c r="F55" s="45">
        <v>22</v>
      </c>
      <c r="G55" s="56">
        <f t="shared" ref="G55:G56" si="17">I55+J55</f>
        <v>6.93</v>
      </c>
      <c r="H55" s="68">
        <v>1</v>
      </c>
      <c r="I55" s="40">
        <v>6.93</v>
      </c>
      <c r="J55" s="40"/>
      <c r="K55" s="42"/>
      <c r="L55" s="40">
        <v>1.7</v>
      </c>
      <c r="M55" s="39">
        <f t="shared" si="7"/>
        <v>8.629999999999999</v>
      </c>
      <c r="N55" s="50">
        <f t="shared" si="8"/>
        <v>22</v>
      </c>
      <c r="O55" s="37">
        <f t="shared" si="9"/>
        <v>152.46</v>
      </c>
      <c r="P55" s="37">
        <f t="shared" si="10"/>
        <v>0</v>
      </c>
      <c r="Q55" s="37">
        <f t="shared" si="11"/>
        <v>37.4</v>
      </c>
      <c r="R55" s="41">
        <f t="shared" si="12"/>
        <v>189.86</v>
      </c>
    </row>
    <row r="56" spans="1:18" s="54" customFormat="1" ht="15" customHeight="1">
      <c r="A56" s="58">
        <v>44</v>
      </c>
      <c r="B56" s="81"/>
      <c r="C56" s="94" t="s">
        <v>78</v>
      </c>
      <c r="D56" s="102"/>
      <c r="E56" s="57" t="s">
        <v>76</v>
      </c>
      <c r="F56" s="45">
        <v>10</v>
      </c>
      <c r="G56" s="56">
        <f t="shared" si="17"/>
        <v>11.74</v>
      </c>
      <c r="H56" s="68">
        <v>1</v>
      </c>
      <c r="I56" s="40"/>
      <c r="J56" s="40">
        <v>11.74</v>
      </c>
      <c r="K56" s="42"/>
      <c r="L56" s="40">
        <v>16.5</v>
      </c>
      <c r="M56" s="39">
        <f t="shared" si="7"/>
        <v>28.240000000000002</v>
      </c>
      <c r="N56" s="50">
        <f t="shared" si="8"/>
        <v>10</v>
      </c>
      <c r="O56" s="37">
        <f t="shared" si="9"/>
        <v>117.4</v>
      </c>
      <c r="P56" s="37">
        <f t="shared" si="10"/>
        <v>0</v>
      </c>
      <c r="Q56" s="37">
        <f t="shared" si="11"/>
        <v>165</v>
      </c>
      <c r="R56" s="41">
        <f t="shared" si="12"/>
        <v>282.39999999999998</v>
      </c>
    </row>
    <row r="57" spans="1:18" s="54" customFormat="1" ht="27.75" customHeight="1">
      <c r="A57" s="91">
        <v>45</v>
      </c>
      <c r="B57" s="80" t="s">
        <v>72</v>
      </c>
      <c r="C57" s="59" t="s">
        <v>112</v>
      </c>
      <c r="D57" s="53" t="s">
        <v>74</v>
      </c>
      <c r="E57" s="57"/>
      <c r="F57" s="45"/>
      <c r="G57" s="56"/>
      <c r="H57" s="68"/>
      <c r="I57" s="61">
        <v>6.93</v>
      </c>
      <c r="J57" s="61">
        <v>11.74</v>
      </c>
      <c r="K57" s="42"/>
      <c r="L57" s="40"/>
      <c r="M57" s="39">
        <f t="shared" si="7"/>
        <v>18.670000000000002</v>
      </c>
      <c r="N57" s="50">
        <f t="shared" si="8"/>
        <v>0</v>
      </c>
      <c r="O57" s="37">
        <f t="shared" si="9"/>
        <v>0</v>
      </c>
      <c r="P57" s="37">
        <f t="shared" si="10"/>
        <v>0</v>
      </c>
      <c r="Q57" s="37">
        <f t="shared" si="11"/>
        <v>0</v>
      </c>
      <c r="R57" s="41">
        <f t="shared" si="12"/>
        <v>0</v>
      </c>
    </row>
    <row r="58" spans="1:18" s="54" customFormat="1" ht="26.25" customHeight="1">
      <c r="A58" s="58">
        <v>46</v>
      </c>
      <c r="B58" s="80"/>
      <c r="C58" s="60" t="s">
        <v>113</v>
      </c>
      <c r="D58" s="60"/>
      <c r="E58" s="57" t="s">
        <v>76</v>
      </c>
      <c r="F58" s="45">
        <v>68.5</v>
      </c>
      <c r="G58" s="56">
        <f t="shared" ref="G58:G59" si="18">I58+J58</f>
        <v>6.93</v>
      </c>
      <c r="H58" s="68">
        <v>1</v>
      </c>
      <c r="I58" s="40">
        <v>6.93</v>
      </c>
      <c r="J58" s="40"/>
      <c r="K58" s="42"/>
      <c r="L58" s="40">
        <v>8.35</v>
      </c>
      <c r="M58" s="39">
        <f t="shared" si="7"/>
        <v>15.28</v>
      </c>
      <c r="N58" s="50">
        <f t="shared" si="8"/>
        <v>68.5</v>
      </c>
      <c r="O58" s="37">
        <f t="shared" si="9"/>
        <v>474.71</v>
      </c>
      <c r="P58" s="37">
        <f t="shared" si="10"/>
        <v>0</v>
      </c>
      <c r="Q58" s="37">
        <f t="shared" si="11"/>
        <v>571.98</v>
      </c>
      <c r="R58" s="41">
        <f t="shared" si="12"/>
        <v>1046.69</v>
      </c>
    </row>
    <row r="59" spans="1:18" s="54" customFormat="1" ht="15.6" customHeight="1">
      <c r="A59" s="91">
        <v>47</v>
      </c>
      <c r="B59" s="80"/>
      <c r="C59" s="94" t="s">
        <v>114</v>
      </c>
      <c r="D59" s="60"/>
      <c r="E59" s="57" t="s">
        <v>90</v>
      </c>
      <c r="F59" s="57">
        <v>24</v>
      </c>
      <c r="G59" s="56">
        <f t="shared" si="18"/>
        <v>0</v>
      </c>
      <c r="H59" s="68"/>
      <c r="I59" s="40"/>
      <c r="J59" s="40"/>
      <c r="K59" s="42">
        <v>12.8</v>
      </c>
      <c r="L59" s="40"/>
      <c r="M59" s="39">
        <f t="shared" si="7"/>
        <v>12.8</v>
      </c>
      <c r="N59" s="50">
        <f t="shared" si="8"/>
        <v>0</v>
      </c>
      <c r="O59" s="37">
        <f t="shared" si="9"/>
        <v>0</v>
      </c>
      <c r="P59" s="37">
        <f t="shared" si="10"/>
        <v>307.2</v>
      </c>
      <c r="Q59" s="37">
        <f t="shared" si="11"/>
        <v>0</v>
      </c>
      <c r="R59" s="41">
        <f t="shared" si="12"/>
        <v>307.2</v>
      </c>
    </row>
    <row r="60" spans="1:18" s="54" customFormat="1" ht="15.6" customHeight="1">
      <c r="A60" s="58">
        <v>48</v>
      </c>
      <c r="B60" s="80"/>
      <c r="C60" s="94" t="s">
        <v>78</v>
      </c>
      <c r="D60" s="102"/>
      <c r="E60" s="57" t="s">
        <v>76</v>
      </c>
      <c r="F60" s="45">
        <v>24.5</v>
      </c>
      <c r="G60" s="56">
        <f t="shared" ref="G60" si="19">I60+J60</f>
        <v>11.74</v>
      </c>
      <c r="H60" s="68">
        <v>1</v>
      </c>
      <c r="I60" s="40"/>
      <c r="J60" s="40">
        <v>11.74</v>
      </c>
      <c r="K60" s="42"/>
      <c r="L60" s="40">
        <v>16.5</v>
      </c>
      <c r="M60" s="39">
        <f t="shared" si="7"/>
        <v>28.240000000000002</v>
      </c>
      <c r="N60" s="50">
        <f t="shared" si="8"/>
        <v>24.5</v>
      </c>
      <c r="O60" s="37">
        <f t="shared" si="9"/>
        <v>287.63</v>
      </c>
      <c r="P60" s="37">
        <f t="shared" si="10"/>
        <v>0</v>
      </c>
      <c r="Q60" s="37">
        <f t="shared" si="11"/>
        <v>404.25</v>
      </c>
      <c r="R60" s="41">
        <f t="shared" si="12"/>
        <v>691.88</v>
      </c>
    </row>
    <row r="61" spans="1:18" s="54" customFormat="1" ht="15" customHeight="1">
      <c r="A61" s="91">
        <v>49</v>
      </c>
      <c r="B61" s="80"/>
      <c r="C61" s="60" t="s">
        <v>115</v>
      </c>
      <c r="D61" s="60"/>
      <c r="E61" s="57" t="s">
        <v>76</v>
      </c>
      <c r="F61" s="45">
        <v>10</v>
      </c>
      <c r="G61" s="56">
        <f t="shared" ref="G61" si="20">I61+J61</f>
        <v>6.93</v>
      </c>
      <c r="H61" s="68">
        <v>1</v>
      </c>
      <c r="I61" s="40">
        <v>6.93</v>
      </c>
      <c r="J61" s="40"/>
      <c r="K61" s="42"/>
      <c r="L61" s="40">
        <v>2.15</v>
      </c>
      <c r="M61" s="39">
        <f t="shared" si="7"/>
        <v>9.08</v>
      </c>
      <c r="N61" s="50">
        <f t="shared" si="8"/>
        <v>10</v>
      </c>
      <c r="O61" s="37">
        <f t="shared" si="9"/>
        <v>69.3</v>
      </c>
      <c r="P61" s="37">
        <f t="shared" si="10"/>
        <v>0</v>
      </c>
      <c r="Q61" s="37">
        <f t="shared" si="11"/>
        <v>21.5</v>
      </c>
      <c r="R61" s="41">
        <f t="shared" si="12"/>
        <v>90.8</v>
      </c>
    </row>
    <row r="62" spans="1:18" s="54" customFormat="1" ht="27" customHeight="1">
      <c r="A62" s="58">
        <v>50</v>
      </c>
      <c r="B62" s="81"/>
      <c r="C62" s="60" t="s">
        <v>116</v>
      </c>
      <c r="D62" s="60"/>
      <c r="E62" s="57" t="s">
        <v>76</v>
      </c>
      <c r="F62" s="45">
        <v>32</v>
      </c>
      <c r="G62" s="56">
        <f t="shared" ref="G62" si="21">I62+J62</f>
        <v>6.93</v>
      </c>
      <c r="H62" s="68">
        <v>1</v>
      </c>
      <c r="I62" s="40">
        <v>6.93</v>
      </c>
      <c r="J62" s="40"/>
      <c r="K62" s="42"/>
      <c r="L62" s="40">
        <v>2.5499999999999998</v>
      </c>
      <c r="M62" s="39">
        <f t="shared" si="7"/>
        <v>9.48</v>
      </c>
      <c r="N62" s="50">
        <f t="shared" si="8"/>
        <v>32</v>
      </c>
      <c r="O62" s="37">
        <f t="shared" si="9"/>
        <v>221.76</v>
      </c>
      <c r="P62" s="37">
        <f t="shared" si="10"/>
        <v>0</v>
      </c>
      <c r="Q62" s="37">
        <f t="shared" si="11"/>
        <v>81.599999999999994</v>
      </c>
      <c r="R62" s="41">
        <f t="shared" si="12"/>
        <v>303.36</v>
      </c>
    </row>
    <row r="63" spans="1:18" s="54" customFormat="1" ht="16.350000000000001" customHeight="1">
      <c r="A63" s="91">
        <v>51</v>
      </c>
      <c r="B63" s="81"/>
      <c r="C63" s="60" t="s">
        <v>117</v>
      </c>
      <c r="D63" s="60"/>
      <c r="E63" s="57" t="s">
        <v>76</v>
      </c>
      <c r="F63" s="45">
        <v>21</v>
      </c>
      <c r="G63" s="56">
        <f t="shared" ref="G63:G64" si="22">I63+J63</f>
        <v>6.93</v>
      </c>
      <c r="H63" s="68">
        <v>1</v>
      </c>
      <c r="I63" s="40">
        <v>6.93</v>
      </c>
      <c r="J63" s="40"/>
      <c r="K63" s="42"/>
      <c r="L63" s="40">
        <v>7.5</v>
      </c>
      <c r="M63" s="39">
        <f t="shared" si="7"/>
        <v>14.43</v>
      </c>
      <c r="N63" s="50">
        <f t="shared" si="8"/>
        <v>21</v>
      </c>
      <c r="O63" s="37">
        <f t="shared" si="9"/>
        <v>145.53</v>
      </c>
      <c r="P63" s="37">
        <f t="shared" si="10"/>
        <v>0</v>
      </c>
      <c r="Q63" s="37">
        <f t="shared" si="11"/>
        <v>157.5</v>
      </c>
      <c r="R63" s="41">
        <f t="shared" si="12"/>
        <v>303.02999999999997</v>
      </c>
    </row>
    <row r="64" spans="1:18" s="54" customFormat="1" ht="25.5" customHeight="1">
      <c r="A64" s="58">
        <v>52</v>
      </c>
      <c r="B64" s="80"/>
      <c r="C64" s="94" t="s">
        <v>118</v>
      </c>
      <c r="D64" s="60"/>
      <c r="E64" s="57" t="s">
        <v>90</v>
      </c>
      <c r="F64" s="57">
        <v>10</v>
      </c>
      <c r="G64" s="56">
        <f t="shared" si="22"/>
        <v>0</v>
      </c>
      <c r="H64" s="68"/>
      <c r="I64" s="40"/>
      <c r="J64" s="40"/>
      <c r="K64" s="42">
        <v>23.2</v>
      </c>
      <c r="L64" s="40"/>
      <c r="M64" s="39">
        <f t="shared" si="7"/>
        <v>23.2</v>
      </c>
      <c r="N64" s="50">
        <f t="shared" si="8"/>
        <v>0</v>
      </c>
      <c r="O64" s="37">
        <f t="shared" si="9"/>
        <v>0</v>
      </c>
      <c r="P64" s="37">
        <f t="shared" si="10"/>
        <v>232</v>
      </c>
      <c r="Q64" s="37">
        <f t="shared" si="11"/>
        <v>0</v>
      </c>
      <c r="R64" s="41">
        <f t="shared" si="12"/>
        <v>232</v>
      </c>
    </row>
    <row r="65" spans="1:19" s="133" customFormat="1" ht="15.6" customHeight="1">
      <c r="A65" s="122">
        <v>53</v>
      </c>
      <c r="B65" s="123"/>
      <c r="C65" s="121" t="s">
        <v>119</v>
      </c>
      <c r="D65" s="121"/>
      <c r="E65" s="124" t="s">
        <v>76</v>
      </c>
      <c r="F65" s="125">
        <v>160</v>
      </c>
      <c r="G65" s="126">
        <f t="shared" ref="G65" si="23">I65+J65</f>
        <v>6.93</v>
      </c>
      <c r="H65" s="127">
        <v>1</v>
      </c>
      <c r="I65" s="128">
        <v>6.93</v>
      </c>
      <c r="J65" s="128"/>
      <c r="K65" s="129"/>
      <c r="L65" s="128">
        <v>3.4</v>
      </c>
      <c r="M65" s="130">
        <f t="shared" si="7"/>
        <v>10.33</v>
      </c>
      <c r="N65" s="127">
        <f t="shared" si="8"/>
        <v>160</v>
      </c>
      <c r="O65" s="131">
        <f t="shared" si="9"/>
        <v>1108.8</v>
      </c>
      <c r="P65" s="131">
        <f t="shared" si="10"/>
        <v>0</v>
      </c>
      <c r="Q65" s="131">
        <f t="shared" si="11"/>
        <v>544</v>
      </c>
      <c r="R65" s="132">
        <f t="shared" si="12"/>
        <v>1652.8</v>
      </c>
    </row>
    <row r="66" spans="1:19" s="54" customFormat="1" ht="15.6" customHeight="1">
      <c r="A66" s="58">
        <v>54</v>
      </c>
      <c r="B66" s="80"/>
      <c r="C66" s="60" t="s">
        <v>120</v>
      </c>
      <c r="D66" s="60"/>
      <c r="E66" s="57" t="s">
        <v>76</v>
      </c>
      <c r="F66" s="45">
        <v>4.5</v>
      </c>
      <c r="G66" s="56">
        <f t="shared" ref="G66" si="24">I66+J66</f>
        <v>11.74</v>
      </c>
      <c r="H66" s="68">
        <v>1</v>
      </c>
      <c r="I66" s="40"/>
      <c r="J66" s="98">
        <v>11.74</v>
      </c>
      <c r="K66" s="42"/>
      <c r="L66" s="40">
        <v>1.22</v>
      </c>
      <c r="M66" s="39">
        <f t="shared" si="7"/>
        <v>12.96</v>
      </c>
      <c r="N66" s="50">
        <f t="shared" si="8"/>
        <v>4.5</v>
      </c>
      <c r="O66" s="37">
        <f t="shared" si="9"/>
        <v>52.83</v>
      </c>
      <c r="P66" s="37">
        <f t="shared" si="10"/>
        <v>0</v>
      </c>
      <c r="Q66" s="37">
        <f t="shared" si="11"/>
        <v>5.49</v>
      </c>
      <c r="R66" s="41">
        <f t="shared" si="12"/>
        <v>58.32</v>
      </c>
    </row>
    <row r="67" spans="1:19" ht="16.350000000000001" customHeight="1">
      <c r="A67" s="91">
        <v>55</v>
      </c>
      <c r="B67" s="81"/>
      <c r="C67" s="60" t="s">
        <v>121</v>
      </c>
      <c r="D67" s="60"/>
      <c r="E67" s="57" t="s">
        <v>76</v>
      </c>
      <c r="F67" s="45">
        <v>63.5</v>
      </c>
      <c r="G67" s="56">
        <f t="shared" ref="G67:G69" si="25">I67+J67</f>
        <v>11.74</v>
      </c>
      <c r="H67" s="68">
        <v>1</v>
      </c>
      <c r="I67" s="96"/>
      <c r="J67" s="40">
        <v>11.74</v>
      </c>
      <c r="K67" s="97"/>
      <c r="L67" s="40">
        <v>12.5</v>
      </c>
      <c r="M67" s="39">
        <f t="shared" si="7"/>
        <v>24.240000000000002</v>
      </c>
      <c r="N67" s="50">
        <f t="shared" si="8"/>
        <v>63.5</v>
      </c>
      <c r="O67" s="37">
        <f t="shared" si="9"/>
        <v>745.49</v>
      </c>
      <c r="P67" s="37">
        <f t="shared" si="10"/>
        <v>0</v>
      </c>
      <c r="Q67" s="37">
        <f t="shared" si="11"/>
        <v>793.75</v>
      </c>
      <c r="R67" s="41">
        <f t="shared" si="12"/>
        <v>1539.24</v>
      </c>
      <c r="S67" s="95"/>
    </row>
    <row r="68" spans="1:19" s="46" customFormat="1" ht="39" customHeight="1">
      <c r="A68" s="58">
        <v>56</v>
      </c>
      <c r="B68" s="81"/>
      <c r="C68" s="114" t="s">
        <v>122</v>
      </c>
      <c r="D68" s="60"/>
      <c r="E68" s="57" t="s">
        <v>104</v>
      </c>
      <c r="F68" s="45">
        <v>90</v>
      </c>
      <c r="G68" s="56"/>
      <c r="H68" s="68"/>
      <c r="I68" s="96"/>
      <c r="J68" s="88"/>
      <c r="K68" s="97"/>
      <c r="L68" s="40"/>
      <c r="M68" s="39">
        <f t="shared" si="7"/>
        <v>0</v>
      </c>
      <c r="N68" s="50">
        <f t="shared" si="8"/>
        <v>0</v>
      </c>
      <c r="O68" s="37">
        <f t="shared" si="9"/>
        <v>0</v>
      </c>
      <c r="P68" s="37">
        <f t="shared" si="10"/>
        <v>0</v>
      </c>
      <c r="Q68" s="37">
        <f t="shared" si="11"/>
        <v>0</v>
      </c>
      <c r="R68" s="41">
        <f t="shared" si="12"/>
        <v>0</v>
      </c>
      <c r="S68" s="95"/>
    </row>
    <row r="69" spans="1:19" s="46" customFormat="1" ht="25.35" customHeight="1">
      <c r="A69" s="91">
        <v>57</v>
      </c>
      <c r="B69" s="81"/>
      <c r="C69" s="60" t="s">
        <v>123</v>
      </c>
      <c r="D69" s="60"/>
      <c r="E69" s="57" t="s">
        <v>76</v>
      </c>
      <c r="F69" s="45">
        <v>15.5</v>
      </c>
      <c r="G69" s="56">
        <f t="shared" si="25"/>
        <v>6.93</v>
      </c>
      <c r="H69" s="50">
        <v>1</v>
      </c>
      <c r="I69" s="40">
        <v>6.93</v>
      </c>
      <c r="J69" s="88"/>
      <c r="K69" s="42"/>
      <c r="L69" s="40">
        <v>2.11</v>
      </c>
      <c r="M69" s="39">
        <f t="shared" si="7"/>
        <v>9.0399999999999991</v>
      </c>
      <c r="N69" s="50">
        <f t="shared" si="8"/>
        <v>15.5</v>
      </c>
      <c r="O69" s="37">
        <f t="shared" si="9"/>
        <v>107.42</v>
      </c>
      <c r="P69" s="37">
        <f t="shared" si="10"/>
        <v>0</v>
      </c>
      <c r="Q69" s="37">
        <f t="shared" si="11"/>
        <v>32.71</v>
      </c>
      <c r="R69" s="41">
        <f t="shared" si="12"/>
        <v>140.13</v>
      </c>
      <c r="S69" s="95"/>
    </row>
    <row r="70" spans="1:19" s="46" customFormat="1" ht="27.75" customHeight="1">
      <c r="A70" s="58">
        <v>58</v>
      </c>
      <c r="B70" s="80" t="s">
        <v>72</v>
      </c>
      <c r="C70" s="59" t="s">
        <v>124</v>
      </c>
      <c r="D70" s="53" t="s">
        <v>74</v>
      </c>
      <c r="E70" s="57"/>
      <c r="F70" s="45"/>
      <c r="G70" s="56"/>
      <c r="H70" s="68"/>
      <c r="I70" s="61">
        <v>6.93</v>
      </c>
      <c r="J70" s="61">
        <v>11.74</v>
      </c>
      <c r="K70" s="42"/>
      <c r="L70" s="40"/>
      <c r="M70" s="39">
        <f t="shared" si="7"/>
        <v>18.670000000000002</v>
      </c>
      <c r="N70" s="50">
        <f t="shared" si="8"/>
        <v>0</v>
      </c>
      <c r="O70" s="37">
        <f t="shared" si="9"/>
        <v>0</v>
      </c>
      <c r="P70" s="37">
        <f t="shared" si="10"/>
        <v>0</v>
      </c>
      <c r="Q70" s="37">
        <f t="shared" si="11"/>
        <v>0</v>
      </c>
      <c r="R70" s="41">
        <f t="shared" si="12"/>
        <v>0</v>
      </c>
      <c r="S70" s="99"/>
    </row>
    <row r="71" spans="1:19" s="46" customFormat="1" ht="26.25" customHeight="1">
      <c r="A71" s="91">
        <v>59</v>
      </c>
      <c r="B71" s="81"/>
      <c r="C71" s="60" t="s">
        <v>125</v>
      </c>
      <c r="D71" s="60"/>
      <c r="E71" s="57" t="s">
        <v>76</v>
      </c>
      <c r="F71" s="45">
        <v>81.5</v>
      </c>
      <c r="G71" s="56">
        <f t="shared" ref="G71" si="26">I71+J71</f>
        <v>11.74</v>
      </c>
      <c r="H71" s="50">
        <v>1</v>
      </c>
      <c r="I71" s="40"/>
      <c r="J71" s="40">
        <v>11.74</v>
      </c>
      <c r="K71" s="42"/>
      <c r="L71" s="40">
        <v>2.11</v>
      </c>
      <c r="M71" s="39">
        <f t="shared" si="7"/>
        <v>13.85</v>
      </c>
      <c r="N71" s="50">
        <f t="shared" si="8"/>
        <v>81.5</v>
      </c>
      <c r="O71" s="37">
        <f t="shared" si="9"/>
        <v>956.81</v>
      </c>
      <c r="P71" s="37">
        <f t="shared" si="10"/>
        <v>0</v>
      </c>
      <c r="Q71" s="37">
        <f t="shared" si="11"/>
        <v>171.97</v>
      </c>
      <c r="R71" s="41">
        <f t="shared" si="12"/>
        <v>1128.78</v>
      </c>
      <c r="S71" s="100"/>
    </row>
    <row r="72" spans="1:19" s="46" customFormat="1" ht="39.6" customHeight="1">
      <c r="A72" s="58">
        <v>60</v>
      </c>
      <c r="B72" s="81"/>
      <c r="C72" s="114" t="s">
        <v>126</v>
      </c>
      <c r="D72" s="60"/>
      <c r="E72" s="57" t="s">
        <v>104</v>
      </c>
      <c r="F72" s="45">
        <v>16</v>
      </c>
      <c r="G72" s="56"/>
      <c r="H72" s="50"/>
      <c r="I72" s="40"/>
      <c r="J72" s="40"/>
      <c r="K72" s="42"/>
      <c r="L72" s="40"/>
      <c r="M72" s="39">
        <f t="shared" si="7"/>
        <v>0</v>
      </c>
      <c r="N72" s="50">
        <f t="shared" si="8"/>
        <v>0</v>
      </c>
      <c r="O72" s="37">
        <f t="shared" si="9"/>
        <v>0</v>
      </c>
      <c r="P72" s="37">
        <f t="shared" si="10"/>
        <v>0</v>
      </c>
      <c r="Q72" s="37">
        <f t="shared" si="11"/>
        <v>0</v>
      </c>
      <c r="R72" s="41">
        <f t="shared" si="12"/>
        <v>0</v>
      </c>
      <c r="S72" s="100"/>
    </row>
    <row r="73" spans="1:19" s="46" customFormat="1" ht="39.6" customHeight="1">
      <c r="A73" s="91">
        <v>61</v>
      </c>
      <c r="B73" s="81"/>
      <c r="C73" s="114" t="s">
        <v>127</v>
      </c>
      <c r="D73" s="60"/>
      <c r="E73" s="57" t="s">
        <v>104</v>
      </c>
      <c r="F73" s="45">
        <v>18</v>
      </c>
      <c r="G73" s="56"/>
      <c r="H73" s="50"/>
      <c r="I73" s="40"/>
      <c r="J73" s="40"/>
      <c r="K73" s="42"/>
      <c r="L73" s="40"/>
      <c r="M73" s="39">
        <f t="shared" si="7"/>
        <v>0</v>
      </c>
      <c r="N73" s="50">
        <f t="shared" si="8"/>
        <v>0</v>
      </c>
      <c r="O73" s="37">
        <f t="shared" si="9"/>
        <v>0</v>
      </c>
      <c r="P73" s="37">
        <f t="shared" si="10"/>
        <v>0</v>
      </c>
      <c r="Q73" s="37">
        <f t="shared" si="11"/>
        <v>0</v>
      </c>
      <c r="R73" s="41">
        <f t="shared" si="12"/>
        <v>0</v>
      </c>
      <c r="S73" s="100"/>
    </row>
    <row r="74" spans="1:19" s="46" customFormat="1" ht="39.6" customHeight="1">
      <c r="A74" s="58">
        <v>62</v>
      </c>
      <c r="B74" s="81"/>
      <c r="C74" s="114" t="s">
        <v>128</v>
      </c>
      <c r="D74" s="60"/>
      <c r="E74" s="57" t="s">
        <v>104</v>
      </c>
      <c r="F74" s="45">
        <v>4</v>
      </c>
      <c r="G74" s="56"/>
      <c r="H74" s="50"/>
      <c r="I74" s="40"/>
      <c r="J74" s="40"/>
      <c r="K74" s="42"/>
      <c r="L74" s="40"/>
      <c r="M74" s="39">
        <f t="shared" si="7"/>
        <v>0</v>
      </c>
      <c r="N74" s="50">
        <f t="shared" si="8"/>
        <v>0</v>
      </c>
      <c r="O74" s="37">
        <f t="shared" si="9"/>
        <v>0</v>
      </c>
      <c r="P74" s="37">
        <f t="shared" si="10"/>
        <v>0</v>
      </c>
      <c r="Q74" s="37">
        <f t="shared" si="11"/>
        <v>0</v>
      </c>
      <c r="R74" s="41">
        <f t="shared" si="12"/>
        <v>0</v>
      </c>
      <c r="S74" s="100"/>
    </row>
    <row r="75" spans="1:19" s="46" customFormat="1" ht="39.6" customHeight="1">
      <c r="A75" s="91">
        <v>63</v>
      </c>
      <c r="B75" s="81"/>
      <c r="C75" s="114" t="s">
        <v>129</v>
      </c>
      <c r="D75" s="60"/>
      <c r="E75" s="57" t="s">
        <v>104</v>
      </c>
      <c r="F75" s="45">
        <v>4</v>
      </c>
      <c r="G75" s="56"/>
      <c r="H75" s="50"/>
      <c r="I75" s="40"/>
      <c r="J75" s="40"/>
      <c r="K75" s="42"/>
      <c r="L75" s="40"/>
      <c r="M75" s="39">
        <f t="shared" si="7"/>
        <v>0</v>
      </c>
      <c r="N75" s="50">
        <f t="shared" si="8"/>
        <v>0</v>
      </c>
      <c r="O75" s="37">
        <f t="shared" si="9"/>
        <v>0</v>
      </c>
      <c r="P75" s="37">
        <f t="shared" si="10"/>
        <v>0</v>
      </c>
      <c r="Q75" s="37">
        <f t="shared" si="11"/>
        <v>0</v>
      </c>
      <c r="R75" s="41">
        <f t="shared" si="12"/>
        <v>0</v>
      </c>
      <c r="S75" s="100"/>
    </row>
    <row r="76" spans="1:19" s="46" customFormat="1" ht="39.6" customHeight="1">
      <c r="A76" s="58">
        <v>64</v>
      </c>
      <c r="B76" s="81"/>
      <c r="C76" s="114" t="s">
        <v>130</v>
      </c>
      <c r="D76" s="60"/>
      <c r="E76" s="57" t="s">
        <v>104</v>
      </c>
      <c r="F76" s="45">
        <v>5</v>
      </c>
      <c r="G76" s="56"/>
      <c r="H76" s="50"/>
      <c r="I76" s="40"/>
      <c r="J76" s="40"/>
      <c r="K76" s="42"/>
      <c r="L76" s="40"/>
      <c r="M76" s="39">
        <f t="shared" si="7"/>
        <v>0</v>
      </c>
      <c r="N76" s="50">
        <f t="shared" si="8"/>
        <v>0</v>
      </c>
      <c r="O76" s="37">
        <f t="shared" si="9"/>
        <v>0</v>
      </c>
      <c r="P76" s="37">
        <f t="shared" si="10"/>
        <v>0</v>
      </c>
      <c r="Q76" s="37">
        <f t="shared" si="11"/>
        <v>0</v>
      </c>
      <c r="R76" s="41">
        <f t="shared" si="12"/>
        <v>0</v>
      </c>
      <c r="S76" s="100"/>
    </row>
    <row r="77" spans="1:19" s="46" customFormat="1" ht="14.45" customHeight="1">
      <c r="A77" s="91">
        <v>65</v>
      </c>
      <c r="B77" s="81"/>
      <c r="C77" s="94" t="s">
        <v>131</v>
      </c>
      <c r="D77" s="60"/>
      <c r="E77" s="57" t="s">
        <v>132</v>
      </c>
      <c r="F77" s="45">
        <v>1</v>
      </c>
      <c r="G77" s="56"/>
      <c r="H77" s="50"/>
      <c r="I77" s="40"/>
      <c r="J77" s="40"/>
      <c r="K77" s="42">
        <v>38.5</v>
      </c>
      <c r="L77" s="40"/>
      <c r="M77" s="39">
        <f t="shared" ref="M77" si="27">I77+K77+L77+J77</f>
        <v>38.5</v>
      </c>
      <c r="N77" s="50">
        <f t="shared" ref="N77" si="28">ROUND(H77*F77,2)</f>
        <v>0</v>
      </c>
      <c r="O77" s="37">
        <f t="shared" ref="O77" si="29">ROUND((J77+I77)*F77,2)</f>
        <v>0</v>
      </c>
      <c r="P77" s="37">
        <f t="shared" ref="P77" si="30">ROUND(K77*F77,2)</f>
        <v>38.5</v>
      </c>
      <c r="Q77" s="37">
        <f t="shared" ref="Q77" si="31">ROUND(L77*F77,2)</f>
        <v>0</v>
      </c>
      <c r="R77" s="41">
        <f t="shared" ref="R77" si="32">Q77+P77+O77</f>
        <v>38.5</v>
      </c>
      <c r="S77" s="99"/>
    </row>
    <row r="78" spans="1:19" ht="15.75" customHeight="1" thickBot="1">
      <c r="A78" s="187" t="s">
        <v>133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82">
        <f>SUM(N14:N77)</f>
        <v>823.4</v>
      </c>
      <c r="O78" s="82">
        <f>SUM(O14:O77)</f>
        <v>6773.5300000000007</v>
      </c>
      <c r="P78" s="82">
        <f>SUM(P14:P77)</f>
        <v>590.9</v>
      </c>
      <c r="Q78" s="82">
        <f>SUM(Q14:Q77)</f>
        <v>4082.5099999999998</v>
      </c>
      <c r="R78" s="83">
        <f>SUM(R14:R77)</f>
        <v>11446.939999999999</v>
      </c>
      <c r="S78" s="46"/>
    </row>
    <row r="79" spans="1:19" ht="12" customHeight="1">
      <c r="A79" s="46"/>
      <c r="C79" s="46"/>
      <c r="E79" s="46"/>
      <c r="I79" s="46"/>
      <c r="K79" s="46"/>
      <c r="L79" s="46"/>
      <c r="M79" s="48"/>
      <c r="N79" s="48"/>
      <c r="P79" s="46"/>
      <c r="S79" s="46"/>
    </row>
    <row r="80" spans="1:19">
      <c r="A80" s="46"/>
      <c r="C80" s="49"/>
      <c r="E80" s="46"/>
      <c r="I80" s="46"/>
      <c r="K80" s="46"/>
      <c r="L80" s="46"/>
      <c r="M80" s="48"/>
      <c r="N80" s="48"/>
      <c r="P80" s="46"/>
      <c r="S80" s="46"/>
    </row>
    <row r="81" spans="1:17" ht="15.75">
      <c r="A81" s="46"/>
      <c r="C81" s="46"/>
      <c r="D81" s="24"/>
      <c r="E81" s="186" t="s">
        <v>43</v>
      </c>
      <c r="F81" s="186"/>
      <c r="G81" s="52" t="s">
        <v>44</v>
      </c>
      <c r="H81" s="49"/>
      <c r="I81" s="13"/>
      <c r="J81" s="49"/>
      <c r="K81" s="49"/>
      <c r="L81" s="46"/>
      <c r="M81" s="46"/>
      <c r="N81" s="48"/>
      <c r="P81" s="46"/>
    </row>
    <row r="82" spans="1:17" ht="15">
      <c r="A82" s="46"/>
      <c r="B82" s="63" t="s">
        <v>18</v>
      </c>
      <c r="C82" s="62"/>
      <c r="E82" s="46"/>
      <c r="H82" s="46"/>
      <c r="I82" s="46"/>
      <c r="K82" s="46"/>
      <c r="L82" s="46"/>
      <c r="M82" s="46"/>
      <c r="N82" s="46"/>
      <c r="O82" s="64" t="s">
        <v>19</v>
      </c>
      <c r="P82" s="46"/>
      <c r="Q82" s="46"/>
    </row>
    <row r="83" spans="1:17" ht="15">
      <c r="A83" s="46"/>
      <c r="B83" s="65" t="s">
        <v>20</v>
      </c>
      <c r="C83" s="62"/>
      <c r="E83" s="46"/>
      <c r="H83" s="46"/>
      <c r="I83" s="46"/>
      <c r="K83" s="46"/>
      <c r="L83" s="46"/>
      <c r="M83" s="46"/>
      <c r="N83" s="46"/>
      <c r="O83" s="135" t="s">
        <v>7</v>
      </c>
      <c r="P83" s="46"/>
      <c r="Q83" s="46"/>
    </row>
    <row r="84" spans="1:17" ht="15">
      <c r="A84" s="46"/>
      <c r="B84" s="65" t="s">
        <v>21</v>
      </c>
      <c r="C84" s="62"/>
      <c r="E84" s="46"/>
      <c r="H84" s="46"/>
      <c r="I84" s="46"/>
      <c r="K84" s="46"/>
      <c r="L84" s="46"/>
      <c r="M84" s="46"/>
      <c r="N84" s="46"/>
      <c r="O84" s="141" t="s">
        <v>22</v>
      </c>
      <c r="P84" s="141"/>
      <c r="Q84" s="141"/>
    </row>
    <row r="85" spans="1:17" ht="15">
      <c r="A85" s="46"/>
      <c r="B85" s="65"/>
      <c r="C85" s="62"/>
      <c r="E85" s="46"/>
      <c r="I85" s="46"/>
      <c r="K85" s="46"/>
      <c r="L85" s="46"/>
      <c r="M85" s="46"/>
      <c r="N85" s="46"/>
      <c r="O85" s="46"/>
      <c r="P85" s="46"/>
      <c r="Q85" s="46"/>
    </row>
    <row r="86" spans="1:17" ht="15">
      <c r="A86" s="46"/>
      <c r="B86" s="65" t="s">
        <v>23</v>
      </c>
      <c r="C86" s="62"/>
      <c r="E86" s="46"/>
      <c r="H86" s="46"/>
      <c r="I86" s="46"/>
      <c r="K86" s="46"/>
      <c r="L86" s="46"/>
      <c r="M86" s="46"/>
      <c r="N86" s="65" t="s">
        <v>24</v>
      </c>
      <c r="O86" s="65"/>
      <c r="P86" s="46"/>
      <c r="Q86" s="46"/>
    </row>
    <row r="87" spans="1:17">
      <c r="A87" s="46"/>
      <c r="B87" s="66"/>
      <c r="C87" s="67"/>
      <c r="E87" s="46"/>
      <c r="I87" s="46"/>
      <c r="K87" s="46"/>
      <c r="L87" s="46"/>
      <c r="M87" s="46"/>
      <c r="N87" s="67"/>
      <c r="O87" s="46"/>
      <c r="P87" s="46"/>
      <c r="Q87" s="46"/>
    </row>
    <row r="88" spans="1:17" ht="15">
      <c r="A88" s="46"/>
      <c r="B88" s="66"/>
      <c r="C88" s="46"/>
      <c r="E88" s="65" t="s">
        <v>25</v>
      </c>
      <c r="G88" s="46"/>
      <c r="I88" s="2"/>
      <c r="K88" s="46"/>
      <c r="L88" s="46"/>
      <c r="M88" s="46"/>
      <c r="N88" s="48"/>
      <c r="P88" s="46"/>
    </row>
    <row r="89" spans="1:17" ht="15">
      <c r="A89" s="46"/>
      <c r="C89" s="65"/>
      <c r="E89" s="46"/>
      <c r="F89" s="46"/>
      <c r="I89" s="2"/>
      <c r="J89" s="2"/>
      <c r="K89" s="46"/>
      <c r="L89" s="46"/>
      <c r="M89" s="46"/>
      <c r="N89" s="48"/>
      <c r="P89" s="46"/>
    </row>
    <row r="91" spans="1:17" ht="33" customHeight="1">
      <c r="C91" s="204"/>
      <c r="D91" s="205"/>
      <c r="E91" s="205"/>
      <c r="F91" s="206"/>
    </row>
  </sheetData>
  <sheetProtection formatCells="0" formatColumns="0" formatRows="0" insertColumns="0" insertRows="0" insertHyperlinks="0" deleteColumns="0" deleteRows="0" sort="0" autoFilter="0" pivotTables="0"/>
  <mergeCells count="19">
    <mergeCell ref="L10:O10"/>
    <mergeCell ref="O11:R11"/>
    <mergeCell ref="H11:M11"/>
    <mergeCell ref="L1:R2"/>
    <mergeCell ref="O84:Q84"/>
    <mergeCell ref="D5:O5"/>
    <mergeCell ref="D6:O6"/>
    <mergeCell ref="D11:D12"/>
    <mergeCell ref="D7:O7"/>
    <mergeCell ref="D8:O9"/>
    <mergeCell ref="E81:F81"/>
    <mergeCell ref="A78:M78"/>
    <mergeCell ref="A11:A12"/>
    <mergeCell ref="C11:C12"/>
    <mergeCell ref="E11:E12"/>
    <mergeCell ref="F11:F12"/>
    <mergeCell ref="G11:G12"/>
    <mergeCell ref="B11:B12"/>
    <mergeCell ref="C4:N4"/>
  </mergeCells>
  <printOptions horizontalCentered="1"/>
  <pageMargins left="0.25" right="0.25" top="0.75" bottom="0.75" header="0.3" footer="0.3"/>
  <pageSetup paperSize="9" scale="80" orientation="landscape" r:id="rId1"/>
  <headerFooter alignWithMargins="0">
    <oddFooter>&amp;C&amp;8Tāme &amp;A; Lapa &amp;P(&amp;N)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Koptāme 7LBN</vt:lpstr>
      <vt:lpstr>Kopsavilkums 6LBN</vt:lpstr>
      <vt:lpstr>Tāme</vt:lpstr>
      <vt:lpstr>'Kopsavilkums 6LBN'!Print_Area</vt:lpstr>
      <vt:lpstr>'Koptāme 7LBN'!Print_Area</vt:lpstr>
      <vt:lpstr>Tāme!Print_Area</vt:lpstr>
      <vt:lpstr>Tāme!Print_Titles</vt:lpstr>
    </vt:vector>
  </TitlesOfParts>
  <Manager/>
  <Company>VARAM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pielikums Ministru kabineta rīkojuma projekta “Par finanšu līdzekļu piešķiršanu no valsts budžeta programmas “Līdzekļi neparedzētiem gadījumiem”” sākotnējās ietekmes novērtējuma ziņojumam (anotācijai)</dc:title>
  <dc:subject/>
  <dc:creator>Diana.Saulite@varam.gov.lv</dc:creator>
  <cp:keywords/>
  <dc:description>diana.saulite@varam.gov.lv
67026587</dc:description>
  <cp:lastModifiedBy>VARAM</cp:lastModifiedBy>
  <cp:revision/>
  <cp:lastPrinted>2019-10-01T13:06:53Z</cp:lastPrinted>
  <dcterms:created xsi:type="dcterms:W3CDTF">2013-11-04T14:39:29Z</dcterms:created>
  <dcterms:modified xsi:type="dcterms:W3CDTF">2019-10-01T13:08:08Z</dcterms:modified>
  <cp:category>Anotācijas 2.pielikums - tāme 3-12.postījumu aktiem</cp:category>
  <cp:contentStatus/>
</cp:coreProperties>
</file>